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21780" windowHeight="10800" tabRatio="743" activeTab="0"/>
  </bookViews>
  <sheets>
    <sheet name="Budget Detaljerad" sheetId="1" r:id="rId1"/>
    <sheet name="Diagram1" sheetId="2" state="hidden" r:id="rId2"/>
    <sheet name="Budget Sammanställning" sheetId="3" r:id="rId3"/>
    <sheet name="Finansplan A " sheetId="4" r:id="rId4"/>
    <sheet name="Finansplan B" sheetId="5" r:id="rId5"/>
    <sheet name="Egeninsats" sheetId="6" r:id="rId6"/>
    <sheet name="Likviditetsplan" sheetId="7" r:id="rId7"/>
    <sheet name="Slutredovisning Detaljerad" sheetId="8" r:id="rId8"/>
    <sheet name="Slutredovisning Sammanställning" sheetId="9" r:id="rId9"/>
    <sheet name="Kontoplan Översikt" sheetId="10" r:id="rId10"/>
  </sheets>
  <definedNames>
    <definedName name="_xlfn.F.DIST" hidden="1">#NAME?</definedName>
    <definedName name="_xlfn.IFERROR" hidden="1">#NAME?</definedName>
    <definedName name="Alkuperäinen_aihe" localSheetId="4">#REF!,#REF!,#REF!</definedName>
    <definedName name="Alkuperäinen_aihe">#REF!,#REF!,#REF!</definedName>
    <definedName name="Etusivu">"Picture 2"</definedName>
    <definedName name="eurimages" localSheetId="4">'Finansplan B'!#REF!</definedName>
    <definedName name="eurimages">'Finansplan A '!$M$3</definedName>
    <definedName name="nftf" localSheetId="4">'Finansplan B'!#REF!</definedName>
    <definedName name="nftf">'Finansplan A '!$P$3</definedName>
    <definedName name="Omat_autot">#REF!</definedName>
    <definedName name="_xlnm.Print_Area" localSheetId="0">'Budget Detaljerad'!$A$1:$I$829</definedName>
    <definedName name="_xlnm.Print_Area" localSheetId="2">'Budget Sammanställning'!$A$1:$I$49</definedName>
    <definedName name="_xlnm.Print_Area" localSheetId="3">'Finansplan A '!$A$1:$R$51</definedName>
    <definedName name="_xlnm.Print_Area" localSheetId="4">'Finansplan B'!$A$1:$I$39</definedName>
    <definedName name="_xlnm.Print_Area" localSheetId="9">'Kontoplan Översikt'!$A$1:$F$229</definedName>
    <definedName name="_xlnm.Print_Area" localSheetId="6">'Likviditetsplan'!$A$1:$U$48</definedName>
    <definedName name="_xlnm.Print_Area" localSheetId="7">'Slutredovisning Detaljerad'!$A$1:$G$830</definedName>
    <definedName name="_xlnm.Print_Area" localSheetId="8">'Slutredovisning Sammanställning'!$A$1:$G$78</definedName>
    <definedName name="_xlnm.Print_Titles" localSheetId="0">'Budget Detaljerad'!$4:$7</definedName>
    <definedName name="_xlnm.Print_Titles" localSheetId="7">'Slutredovisning Detaljerad'!$4:$8</definedName>
    <definedName name="Vuokratut_autot">#REF!</definedName>
  </definedNames>
  <calcPr fullCalcOnLoad="1"/>
</workbook>
</file>

<file path=xl/sharedStrings.xml><?xml version="1.0" encoding="utf-8"?>
<sst xmlns="http://schemas.openxmlformats.org/spreadsheetml/2006/main" count="2600" uniqueCount="969">
  <si>
    <t>Animation - utv. (tester mm)</t>
  </si>
  <si>
    <t>Teknik (ljud &amp; bild) - utv.</t>
  </si>
  <si>
    <t>Lab. - utv.</t>
  </si>
  <si>
    <t>Material (Råfilm, stillbildsfilm, hårddiskar mm) - utv.</t>
  </si>
  <si>
    <t>PRODUKTIONSPERSONAL  (INKL. SOC OCH FORA)</t>
  </si>
  <si>
    <t>Art Director/concept designer</t>
  </si>
  <si>
    <t>Övriga kostnader råfilm, ljud och bild material</t>
  </si>
  <si>
    <t>Digital/analog arbetskopia</t>
  </si>
  <si>
    <t xml:space="preserve">3D Animation Övriga kostnader </t>
  </si>
  <si>
    <t>2D ANIMATION (Klassisk cellanimation)</t>
  </si>
  <si>
    <t>3D Datorer, servrar och nätverk</t>
  </si>
  <si>
    <t>3D Mjukvara</t>
  </si>
  <si>
    <t xml:space="preserve">3D It-support, Nätverkstekniker </t>
  </si>
  <si>
    <t>2D FÖRPRODUKTION</t>
  </si>
  <si>
    <t>Produktionsassistent/er</t>
  </si>
  <si>
    <t>Regiassistent/Inspelningsledare/1:st AD</t>
  </si>
  <si>
    <t>Statistansvarig</t>
  </si>
  <si>
    <t>C-Fotograf</t>
  </si>
  <si>
    <t>Videoassistent/er</t>
  </si>
  <si>
    <t>Produktionsförsäkring</t>
  </si>
  <si>
    <r>
      <t>NOTERA:</t>
    </r>
    <r>
      <rPr>
        <sz val="10"/>
        <rFont val="Gill Sans"/>
        <family val="0"/>
      </rPr>
      <t xml:space="preserve"> I lila celler finns färdiga val i rullgardinsmenyn, i de blå cellerna fylls projektspecifika summor i och i gula celler finns färdiga formler.</t>
    </r>
  </si>
  <si>
    <t>Per 2011-09-30</t>
  </si>
  <si>
    <t>Härmed intygas att lämnad information är riktig och fullständig.</t>
  </si>
  <si>
    <t>Plats:</t>
  </si>
  <si>
    <t>VERSION 111207</t>
  </si>
  <si>
    <t>Internetmarknadsföring</t>
  </si>
  <si>
    <t>SFX Specialeffekter - konsulttjänster</t>
  </si>
  <si>
    <t>SFX Specialeffekter - material</t>
  </si>
  <si>
    <t>Vapen - konsulttjänster</t>
  </si>
  <si>
    <t>Vapen - material</t>
  </si>
  <si>
    <t>VFX Visuella effekter på plats - konsulttjänster</t>
  </si>
  <si>
    <t>Avrustning</t>
  </si>
  <si>
    <t>Övertid</t>
  </si>
  <si>
    <t>Totalt:</t>
  </si>
  <si>
    <t xml:space="preserve">Namn: </t>
  </si>
  <si>
    <t>(Månadslön:   xxx sek)</t>
  </si>
  <si>
    <t xml:space="preserve">Namn: </t>
  </si>
  <si>
    <t>SUMMA RESERV</t>
  </si>
  <si>
    <t>Totala  kostnader</t>
  </si>
  <si>
    <t>Budgeterade kostnader</t>
  </si>
  <si>
    <t>Kr</t>
  </si>
  <si>
    <t>Eurimages</t>
  </si>
  <si>
    <t>Spec</t>
  </si>
  <si>
    <t>Nordisk Film &amp; TV Fond</t>
  </si>
  <si>
    <t>NOK</t>
  </si>
  <si>
    <t>Eurimages</t>
  </si>
  <si>
    <t>EUR</t>
  </si>
  <si>
    <t>Nordisk Film &amp; TV Fond</t>
  </si>
  <si>
    <t>Nordisk Film &amp; TV Fond (Obs! Endast Finland)</t>
  </si>
  <si>
    <t>Sändningsmaster (till samprod. &amp; tv-kanaler)</t>
  </si>
  <si>
    <t>Date:</t>
  </si>
  <si>
    <r>
      <t>PLEASE NOTE:</t>
    </r>
    <r>
      <rPr>
        <sz val="10"/>
        <rFont val="Gill Sans"/>
        <family val="0"/>
      </rPr>
      <t xml:space="preserve"> Behind blue cells are plain numbers, behind yellow cells are pre-made formulas</t>
    </r>
  </si>
  <si>
    <r>
      <t xml:space="preserve">PERSONAL - UTVECKLING </t>
    </r>
    <r>
      <rPr>
        <sz val="9"/>
        <rFont val="Gill Sans"/>
        <family val="0"/>
      </rPr>
      <t>(INKL SOC &amp; FORA)</t>
    </r>
  </si>
  <si>
    <t>OBS! ANGE TYDLIGT OM DET AVSES LÖN ELLER FAKTURABELOPP</t>
  </si>
  <si>
    <t>Namn:</t>
  </si>
  <si>
    <t>SUMMA UTVECKLING/PROJEKTFÖRBEREDELSER</t>
  </si>
  <si>
    <r>
      <t>MANUS OCH FILMRÄTTIGHETER</t>
    </r>
    <r>
      <rPr>
        <sz val="10"/>
        <rFont val="Gill Sans"/>
        <family val="0"/>
      </rPr>
      <t xml:space="preserve"> (HELA PROJEKTET)</t>
    </r>
  </si>
  <si>
    <t>SUMMA MANUS OCH FILMRÄTTIGHETER</t>
  </si>
  <si>
    <r>
      <t xml:space="preserve">REGISSÖR &amp; PRODUCENT </t>
    </r>
    <r>
      <rPr>
        <sz val="10"/>
        <rFont val="Gill Sans"/>
        <family val="0"/>
      </rPr>
      <t>(HELA PROJEKTET)</t>
    </r>
  </si>
  <si>
    <t xml:space="preserve">SUMMA REGISSÖR &amp; PRODUCENT </t>
  </si>
  <si>
    <t>INSPELNING</t>
  </si>
  <si>
    <r>
      <t xml:space="preserve">MEDVERKANDE </t>
    </r>
    <r>
      <rPr>
        <sz val="10"/>
        <rFont val="Gill Sans"/>
        <family val="0"/>
      </rPr>
      <t>(INKL. SOC &amp; FORA)</t>
    </r>
    <r>
      <rPr>
        <b/>
        <sz val="10"/>
        <rFont val="Gill Sans"/>
        <family val="0"/>
      </rPr>
      <t xml:space="preserve"> </t>
    </r>
  </si>
  <si>
    <t>Statister - förgrund (dvs. castade &amp;/el. flerdagars med soc.)</t>
  </si>
  <si>
    <t>(Månadslön:   xxx sek)</t>
  </si>
  <si>
    <t xml:space="preserve">Namn: </t>
  </si>
  <si>
    <t>Förproduktion</t>
  </si>
  <si>
    <t>(Månadslön:   xxx sek)</t>
  </si>
  <si>
    <t>Inspelning</t>
  </si>
  <si>
    <t>EUR</t>
  </si>
  <si>
    <t>Nordisk Film &amp; TV Fond</t>
  </si>
  <si>
    <t>NOK</t>
  </si>
  <si>
    <t>EUR</t>
  </si>
  <si>
    <t>Budget %</t>
  </si>
  <si>
    <t>Status</t>
  </si>
  <si>
    <t>%</t>
  </si>
  <si>
    <t>Följandekopior</t>
  </si>
  <si>
    <t>Hotell, Resor, Transfer &amp; Taxi - marknadsföring</t>
  </si>
  <si>
    <t>Bud &amp; Frakter - marknadsföring</t>
  </si>
  <si>
    <t>Övriga kostnader marknadsföring</t>
  </si>
  <si>
    <t>Bilhyror - utv.</t>
  </si>
  <si>
    <t>Milersättning - utv.</t>
  </si>
  <si>
    <t>Taxi - utv.</t>
  </si>
  <si>
    <t>Bud &amp; frakter - utv.</t>
  </si>
  <si>
    <t>Översättningar - utv.</t>
  </si>
  <si>
    <t>Passare</t>
  </si>
  <si>
    <t>Passarassistent/er</t>
  </si>
  <si>
    <t>Ljudtekniker</t>
  </si>
  <si>
    <t>Ljudassistent/er</t>
  </si>
  <si>
    <t>Scenograf</t>
  </si>
  <si>
    <t>Scenografiassistent/er</t>
  </si>
  <si>
    <t>Rekvisitör/er</t>
  </si>
  <si>
    <t>Rekvisitörsassistent/er</t>
  </si>
  <si>
    <t>Attributör/er</t>
  </si>
  <si>
    <t>Kostymör</t>
  </si>
  <si>
    <t>RESOR, BOENDE, TRAKTAMENTE &amp; MAT - INSPELNING</t>
  </si>
  <si>
    <t>Filmrättigheter litterär förlaga</t>
  </si>
  <si>
    <t>Manusförfattare</t>
  </si>
  <si>
    <t>Dramaturg/Lektör</t>
  </si>
  <si>
    <t>Manusbearbetning</t>
  </si>
  <si>
    <t>Efterarbetes ansvarig</t>
  </si>
  <si>
    <t>Klippare</t>
  </si>
  <si>
    <t>Klippassistent</t>
  </si>
  <si>
    <t>2D Datorer, servrar och nätverk</t>
  </si>
  <si>
    <t>2D Mjukvara</t>
  </si>
  <si>
    <t xml:space="preserve">2D It-support, Nätverkstekniker </t>
  </si>
  <si>
    <t xml:space="preserve">2D Animation Övriga kostnader </t>
  </si>
  <si>
    <t>STOP MOTION ANIMATION</t>
  </si>
  <si>
    <t>SM FÖRPRODUKTION</t>
  </si>
  <si>
    <t>SM Design; Karaktärer, Miljöer, Rekvisita, Effekter</t>
  </si>
  <si>
    <t>SM Karaktärsmodellerare</t>
  </si>
  <si>
    <t>Namn:</t>
  </si>
  <si>
    <t>SUMMA PRODUKTIONSFÖRSÄKRING</t>
  </si>
  <si>
    <t xml:space="preserve">Namn: </t>
  </si>
  <si>
    <t xml:space="preserve">Namn: </t>
  </si>
  <si>
    <t xml:space="preserve">Namn: </t>
  </si>
  <si>
    <t xml:space="preserve">Namn: </t>
  </si>
  <si>
    <t xml:space="preserve">Namn: </t>
  </si>
  <si>
    <t>SPECIALEFFEKTER , VAPEN, VISUELLA EFFEKTER (ON SET) OCH STUNT</t>
  </si>
  <si>
    <t>SUMMA SPECIALEFFEKTER, VAPEN, VISUELLA EFFEKTER (ON SET) OCH STUNT</t>
  </si>
  <si>
    <t>PRODUKTIONSLEDNING (alla typer av animation)</t>
  </si>
  <si>
    <t>3D ANIMATION - VFX (Visual effects)</t>
  </si>
  <si>
    <t>3D FÖRPRODUKTION</t>
  </si>
  <si>
    <t>3D Modellering, Rigging, Weighting, Blendshapes</t>
  </si>
  <si>
    <t>3D FX/Simulation set up</t>
  </si>
  <si>
    <t>3D PRODUKTION</t>
  </si>
  <si>
    <t>3D Animation</t>
  </si>
  <si>
    <t>3D Tracking, Match moving</t>
  </si>
  <si>
    <t>3D Simulation - Vätska, Tyg, Hår, Fjädrar, Partiklar, etc.</t>
  </si>
  <si>
    <t>3D Ljussättning, Rendering</t>
  </si>
  <si>
    <t>3D Rotoscoping, Clean up/Painting</t>
  </si>
  <si>
    <t>3D Digital Composite</t>
  </si>
  <si>
    <t>3D TEKNIK</t>
  </si>
  <si>
    <t>ÖVRIGA KOSTNADER</t>
  </si>
  <si>
    <t>SUMMA MARKNAD, EXPORT &amp; ÖVRIGT</t>
  </si>
  <si>
    <t>UTVECKLING &amp; PROJEKTFÖRBEREDELSER</t>
  </si>
  <si>
    <t>Produktionsbolag:</t>
  </si>
  <si>
    <t>Utrustning kostym (stänger, strykjärn mm)</t>
  </si>
  <si>
    <t>Övriga rättigheter (dator &amp; tv-spel, serier, logotyper mm)</t>
  </si>
  <si>
    <t>Övriga kostnader rättigheter</t>
  </si>
  <si>
    <t>PR-ansvarig</t>
  </si>
  <si>
    <t>Art work - affisch mm</t>
  </si>
  <si>
    <t>Bakomfilmsproduktion (samtliga kostnader)</t>
  </si>
  <si>
    <t>Avgift Producentföreningen</t>
  </si>
  <si>
    <t>Advokatkostnader</t>
  </si>
  <si>
    <t>Revisorsarvode</t>
  </si>
  <si>
    <t>Konsultkostnader (ansökningar mm)</t>
  </si>
  <si>
    <t>Kursförlust/kursvinst</t>
  </si>
  <si>
    <t>23</t>
  </si>
  <si>
    <t>24</t>
  </si>
  <si>
    <t>Ob</t>
  </si>
  <si>
    <t>Stunt - konsulttjänster</t>
  </si>
  <si>
    <t>Stunt - material</t>
  </si>
  <si>
    <t>Inspelningsutrustning (walkisar, fikakit, koner, stolar mm)</t>
  </si>
  <si>
    <t>Studio - hyra inkl. kringutrymmen</t>
  </si>
  <si>
    <t>Studio - el och drift</t>
  </si>
  <si>
    <t>Location - hyra av inspelningsplats</t>
  </si>
  <si>
    <t>EFTERARBETE</t>
  </si>
  <si>
    <t>mm/åå</t>
  </si>
  <si>
    <t>Finansiering</t>
  </si>
  <si>
    <t>FINANSIERING</t>
  </si>
  <si>
    <t>INGÅENDE KASSA</t>
  </si>
  <si>
    <t>UTGÅENDE KASSA</t>
  </si>
  <si>
    <t>FINANSIERING TOTALT</t>
  </si>
  <si>
    <t>Balans</t>
  </si>
  <si>
    <t>totala</t>
  </si>
  <si>
    <t>kostnader</t>
  </si>
  <si>
    <t>balans</t>
  </si>
  <si>
    <t>finansiering</t>
  </si>
  <si>
    <t>finansierings-</t>
  </si>
  <si>
    <t>TOTAL FINANSIERING</t>
  </si>
  <si>
    <t>kostnad/enhet</t>
  </si>
  <si>
    <t>delsumma</t>
  </si>
  <si>
    <t>totalt</t>
  </si>
  <si>
    <t>antal</t>
  </si>
  <si>
    <t>Taxi - efterarbete</t>
  </si>
  <si>
    <t>Bud &amp; frakter - efterarbete</t>
  </si>
  <si>
    <t>TOTAL</t>
  </si>
  <si>
    <t>Total
Bud%</t>
  </si>
  <si>
    <t>Nationell
currency</t>
  </si>
  <si>
    <t>Eurimage/
NFTF</t>
  </si>
  <si>
    <t>Producer: // Productioncompany:</t>
  </si>
  <si>
    <t>Boende &amp; Hotell - utv.</t>
  </si>
  <si>
    <t>Tester animation - utv.</t>
  </si>
  <si>
    <t>Tester teknik, ljud &amp; bild - utv.</t>
  </si>
  <si>
    <t>Tester lab. - utv.</t>
  </si>
  <si>
    <t>Platschef/Platsrekare</t>
  </si>
  <si>
    <t>Boende &amp; hotell - insp</t>
  </si>
  <si>
    <t>Catering &amp; matkostnader - insp</t>
  </si>
  <si>
    <t>Friskvård &amp; sjukvård</t>
  </si>
  <si>
    <t>Lagringsmedia bild (hårdiskar, DVD, band mm)</t>
  </si>
  <si>
    <t>Lagringsmedia ljud (hårdiskar, DVD, band mm)</t>
  </si>
  <si>
    <t>Tapet och målerimaterial - hyrd &amp; köpt</t>
  </si>
  <si>
    <t>EUR</t>
  </si>
  <si>
    <t>EURIMAGES</t>
  </si>
  <si>
    <t>NFTF</t>
  </si>
  <si>
    <t>SLUTREDOVISNING - SAMMANSTÄLLNING</t>
  </si>
  <si>
    <t>LIKVIDITETSPLAN</t>
  </si>
  <si>
    <t>SLUTREDOVISNING - DETALJERAD</t>
  </si>
  <si>
    <t>SFI specifikt arkivmaterial - enl. avtal</t>
  </si>
  <si>
    <t>PR prylar och event</t>
  </si>
  <si>
    <t xml:space="preserve">Övrig personal förproduktion </t>
  </si>
  <si>
    <t>Inspelningsassistent/er</t>
  </si>
  <si>
    <t>Runner/Chaufför</t>
  </si>
  <si>
    <t>Guvernant</t>
  </si>
  <si>
    <t>Dialogcoach/tolk</t>
  </si>
  <si>
    <t>A-fotograf</t>
  </si>
  <si>
    <t>Kameraoperatör</t>
  </si>
  <si>
    <t>B-Fotograf</t>
  </si>
  <si>
    <t>Digital inspelningstekniker</t>
  </si>
  <si>
    <t>Stillbildsfotograf</t>
  </si>
  <si>
    <t>Elektriker</t>
  </si>
  <si>
    <t>Elassistent/er</t>
  </si>
  <si>
    <t>PRODUKTIONSKONTOR</t>
  </si>
  <si>
    <t>SUMMA PRODUKTIONSPERSONAL  (INKL. SOC OCH FORA)</t>
  </si>
  <si>
    <t xml:space="preserve">Övrig inspelningspersonal </t>
  </si>
  <si>
    <t>Bilhyror - insp</t>
  </si>
  <si>
    <t>Bensin, service &amp; P-avgifter - insp</t>
  </si>
  <si>
    <t>Milersättning - insp</t>
  </si>
  <si>
    <t>Taxi - insp</t>
  </si>
  <si>
    <t>Bud &amp; frakter - insp</t>
  </si>
  <si>
    <t>Resor - insp</t>
  </si>
  <si>
    <t>Boende/hotell - insp</t>
  </si>
  <si>
    <t>Traktamenten - insp</t>
  </si>
  <si>
    <t>Dagliga transporter - originalmaterial</t>
  </si>
  <si>
    <t>Övriga kostnader labarbeten inspelning</t>
  </si>
  <si>
    <t>Completion Bond</t>
  </si>
  <si>
    <t>Dialogmanus &amp; musiklistor</t>
  </si>
  <si>
    <t>Övriga kostnader efterarbete ljud</t>
  </si>
  <si>
    <t>Analog process</t>
  </si>
  <si>
    <t>Digital process</t>
  </si>
  <si>
    <t>Datascanning</t>
  </si>
  <si>
    <t>Conform</t>
  </si>
  <si>
    <t>Despoting</t>
  </si>
  <si>
    <t>Digitalljussättning</t>
  </si>
  <si>
    <t>Digital Online</t>
  </si>
  <si>
    <t>Data import &amp;/el. export (ex. filkonvertering)</t>
  </si>
  <si>
    <t>SM Övrig personal Stop Motion</t>
  </si>
  <si>
    <t>SM Fotograf Stop Motion</t>
  </si>
  <si>
    <t>Funktion:</t>
  </si>
  <si>
    <t>Påslag (Schablon i %) för semesterersättning, Sociala avgifter, Fora mm:</t>
  </si>
  <si>
    <t>OBS! Ange värdet "0" i X fältet (kolumn F) på raden för Sem ers. &amp; Soc om arvodet avser fakturabelopp och därför inte skall ha dess påslag.</t>
  </si>
  <si>
    <t>OBS! Ange värdet "0" i X fältet (kolumn F) på raden för Sem ers. &amp; Soc om arvodet avser fakturabelopp och därför inte skall ha dess påslag.</t>
  </si>
  <si>
    <t>ORGINALMATERIAL</t>
  </si>
  <si>
    <t>ORGINALMATERIAL &amp; LABARBETEN UNDER INSPELNING</t>
  </si>
  <si>
    <t>LABARBETEN</t>
  </si>
  <si>
    <r>
      <t xml:space="preserve">SPECIALEFFEKTER , VAPEN, VISUELLA EFFEKTER </t>
    </r>
    <r>
      <rPr>
        <sz val="10"/>
        <rFont val="Gill Sans"/>
        <family val="0"/>
      </rPr>
      <t>(on set)</t>
    </r>
    <r>
      <rPr>
        <b/>
        <sz val="10"/>
        <rFont val="Gill Sans"/>
        <family val="0"/>
      </rPr>
      <t xml:space="preserve"> &amp; STUNT</t>
    </r>
  </si>
  <si>
    <t>Stunt - material</t>
  </si>
  <si>
    <t>SFX, VFX, vapen &amp; stunt övriga kostnader</t>
  </si>
  <si>
    <t xml:space="preserve">Stop Motion animation övriga kostnader </t>
  </si>
  <si>
    <t>Dubbstudio &amp; effektstudio</t>
  </si>
  <si>
    <t>Kontrollkopia</t>
  </si>
  <si>
    <t>Efterbeställningar material -- marknadsföring</t>
  </si>
  <si>
    <t>Festival kostnader (anm.avgifter, ackrediteringar mm)</t>
  </si>
  <si>
    <t>enhet</t>
  </si>
  <si>
    <t>Representation, avdragsgill - marknad</t>
  </si>
  <si>
    <t>Representation, ej avdragsgill - marknad</t>
  </si>
  <si>
    <t>SUMMA EXPORT</t>
  </si>
  <si>
    <t>Representation, avdragsgill - export</t>
  </si>
  <si>
    <t>Representation, ej avdragsgill - export</t>
  </si>
  <si>
    <t>22</t>
  </si>
  <si>
    <t>SUMMA ÖVRIGA KOSTNADER</t>
  </si>
  <si>
    <t>Avgift teaterförbundet (0,2% av lönekostnader)</t>
  </si>
  <si>
    <t>Säkerhet - polis, ambulans, brandkår, väktare, dykare</t>
  </si>
  <si>
    <t>Förråd - produktionskontor</t>
  </si>
  <si>
    <t>Städning - kontorslokaler</t>
  </si>
  <si>
    <t>Telefoni (mobilt och stationärt)</t>
  </si>
  <si>
    <t>Nätkostnader (uppkoppling &amp; install)</t>
  </si>
  <si>
    <t xml:space="preserve">Porto </t>
  </si>
  <si>
    <t>Producent VFX, Animation, Stop Motion</t>
  </si>
  <si>
    <t>Location - kringutrymmen (toaletter, uppehållsrum mm)</t>
  </si>
  <si>
    <t>Location - el och drift (agg, elskåp mm)</t>
  </si>
  <si>
    <t>Tillstånd - markupplåtelser, trafik &amp; parkering</t>
  </si>
  <si>
    <t>Städning - studio och location</t>
  </si>
  <si>
    <t>Förråd - studio och location</t>
  </si>
  <si>
    <t>Avgift ISAN</t>
  </si>
  <si>
    <t>Produktionsförsäkring</t>
  </si>
  <si>
    <t xml:space="preserve">Royalty teaterförbundet </t>
  </si>
  <si>
    <t>Finansiella kostnader (räntor, brygglån mm)</t>
  </si>
  <si>
    <t>Traktamenten - efterarbete</t>
  </si>
  <si>
    <t>Catering &amp; Matkostnader - efterarbete</t>
  </si>
  <si>
    <t>Övriga kostnader resor, boende, trakt. -  efterarbete</t>
  </si>
  <si>
    <t>Resor - efterarbete</t>
  </si>
  <si>
    <t>Rater</t>
  </si>
  <si>
    <t>FINANCE PLAN</t>
  </si>
  <si>
    <t>Titel</t>
  </si>
  <si>
    <t>Productioncompany:</t>
  </si>
  <si>
    <r>
      <t xml:space="preserve">SUMMA SPECIALEFFEKTER, VAPEN, VISUELLA EFFEKTER </t>
    </r>
    <r>
      <rPr>
        <sz val="10"/>
        <rFont val="Gill Sans"/>
        <family val="0"/>
      </rPr>
      <t>(ON SET)</t>
    </r>
    <r>
      <rPr>
        <b/>
        <sz val="10"/>
        <rFont val="Gill Sans"/>
        <family val="0"/>
      </rPr>
      <t xml:space="preserve"> OCH STUNT</t>
    </r>
  </si>
  <si>
    <t>VFX Visuella effekter (on set) - konsulttjänster</t>
  </si>
  <si>
    <t>VFX Visuella effekter (on set) - material</t>
  </si>
  <si>
    <t xml:space="preserve">3D It-support &amp; nätverkstekniker </t>
  </si>
  <si>
    <t xml:space="preserve">3D Animation övriga kostnader </t>
  </si>
  <si>
    <t xml:space="preserve">2D It-support &amp; nätverkstekniker </t>
  </si>
  <si>
    <t xml:space="preserve">2D Animation övriga kostnader </t>
  </si>
  <si>
    <t xml:space="preserve">SM It-support &amp; nätverkstekniker </t>
  </si>
  <si>
    <t>ANALOG PROCESS</t>
  </si>
  <si>
    <t>DIGITAL PROCESS</t>
  </si>
  <si>
    <t>Djur (inkl. djurskötare)</t>
  </si>
  <si>
    <t>PRODUKTIONSFÖRSÄKRING</t>
  </si>
  <si>
    <t xml:space="preserve">Namn: </t>
  </si>
  <si>
    <t xml:space="preserve">Namn: </t>
  </si>
  <si>
    <t>Trailer &amp; Teaser (samtliga kostnader)</t>
  </si>
  <si>
    <t>EPK - elektroniskt presskit</t>
  </si>
  <si>
    <t>Bud &amp; Frakter - export</t>
  </si>
  <si>
    <t>Övriga kostnader export</t>
  </si>
  <si>
    <t>SFX Supervisor - utv.</t>
  </si>
  <si>
    <t>VFX Supervisor - utv.</t>
  </si>
  <si>
    <t>Researcher - utv.</t>
  </si>
  <si>
    <t>Övriga kostnader transporter, resor, boende &amp; mat</t>
  </si>
  <si>
    <t>DIT utrustning - hyra</t>
  </si>
  <si>
    <t>Elteknik - hyra</t>
  </si>
  <si>
    <t>Elteknik – förbrukning</t>
  </si>
  <si>
    <t>Passeri - hyra</t>
  </si>
  <si>
    <t>Passeri – förbrukning</t>
  </si>
  <si>
    <t>Specialpass &amp; riggar (bilriggar, kranar, följebåt mm)</t>
  </si>
  <si>
    <t>Övriga kostnader studio &amp; location</t>
  </si>
  <si>
    <t>SUMMA STUDIO &amp; LOCATION</t>
  </si>
  <si>
    <t>Förbrukningsmaterial bildpostproduktion</t>
  </si>
  <si>
    <t>PROJEKTFÖRBEREDELSER</t>
  </si>
  <si>
    <t>Roll 4: Abc</t>
  </si>
  <si>
    <t>Roll 5: Abc</t>
  </si>
  <si>
    <t>Roll 6: Abc</t>
  </si>
  <si>
    <t>Roll 7: Abc</t>
  </si>
  <si>
    <t>Roll 8: Abc</t>
  </si>
  <si>
    <t>Roll 9: Abc</t>
  </si>
  <si>
    <t>Roll 10: Abc</t>
  </si>
  <si>
    <t xml:space="preserve">Namn: </t>
  </si>
  <si>
    <t>HD och SD Videamaster (Originalmastrar)</t>
  </si>
  <si>
    <t>Sändningsmaster (Till samprod. &amp; tv-kanaler)</t>
  </si>
  <si>
    <t>Textning (svensk marknad)</t>
  </si>
  <si>
    <t>Tester efterarbete</t>
  </si>
  <si>
    <t>Kompositör</t>
  </si>
  <si>
    <t xml:space="preserve">Musiker </t>
  </si>
  <si>
    <t>Musikstudio - hyra</t>
  </si>
  <si>
    <t>Musiklicenser (rättighetsklarering)</t>
  </si>
  <si>
    <t xml:space="preserve">NCB avgifter </t>
  </si>
  <si>
    <t>Musik/rättighetskonsult</t>
  </si>
  <si>
    <t>Övriga kostnader musik</t>
  </si>
  <si>
    <t xml:space="preserve">MUSIK </t>
  </si>
  <si>
    <t>Visuella effekter - förbrukning</t>
  </si>
  <si>
    <t>Digital filmrecording</t>
  </si>
  <si>
    <t>TOTALT</t>
  </si>
  <si>
    <t>Fotograf - utv.</t>
  </si>
  <si>
    <t>Kostymör - utv.</t>
  </si>
  <si>
    <t>Maskör - utv.</t>
  </si>
  <si>
    <t>SUMMA MUSIK</t>
  </si>
  <si>
    <t>SM Datorer, servrar och nätverk</t>
  </si>
  <si>
    <t>SM Mjukvara</t>
  </si>
  <si>
    <t xml:space="preserve">SM It-support, Nätverkstekniker </t>
  </si>
  <si>
    <t>SM Animatör Stop Motion</t>
  </si>
  <si>
    <t>För &amp; eftertexter</t>
  </si>
  <si>
    <t>HD &amp; SD Videamaster (Originalmastrar)</t>
  </si>
  <si>
    <t xml:space="preserve">Övriga kostnader lab &amp; digital postproduktion </t>
  </si>
  <si>
    <t>Catering &amp; matkostnader - efterarbete</t>
  </si>
  <si>
    <t>Trailer &amp; teaser (samtliga kostnader)</t>
  </si>
  <si>
    <t>Hotell, resor, transfer &amp; taxi - export</t>
  </si>
  <si>
    <t>Bud &amp; frakter - export</t>
  </si>
  <si>
    <t>Bud &amp; frakter - marknadsföring</t>
  </si>
  <si>
    <t>Hotell, resor, transfer &amp; taxi - marknadsföring</t>
  </si>
  <si>
    <t>Avgift Teaterförbundet (0,2% av lönekostnader)</t>
  </si>
  <si>
    <t xml:space="preserve">Royalty Teaterförbundet </t>
  </si>
  <si>
    <t xml:space="preserve">BUDGET - SAMMANSTÄLLNING </t>
  </si>
  <si>
    <t>KOSTNADER</t>
  </si>
  <si>
    <t>Statister - bakgrund (endagars)</t>
  </si>
  <si>
    <t>Eftersynkläggning (ljudläggare &amp; facilitet)</t>
  </si>
  <si>
    <t>Boende/hotell - efterarbete</t>
  </si>
  <si>
    <t>Programvaror &amp; licenser - utv.</t>
  </si>
  <si>
    <t xml:space="preserve">Porto - utv. </t>
  </si>
  <si>
    <t>Övriga kostnader klippning</t>
  </si>
  <si>
    <t>SUMMA SCENOGRAFI</t>
  </si>
  <si>
    <t>Externa kostymtjänster (sömnad mm)</t>
  </si>
  <si>
    <t>Helgdagar under inspelningsperioden:</t>
  </si>
  <si>
    <t>Totalt antal resdagar (Travel Days):</t>
  </si>
  <si>
    <t>Budgetversion daterad:</t>
  </si>
  <si>
    <t>Budgetversion daterad:</t>
  </si>
  <si>
    <t>(Månadslön:   xxx sek)</t>
  </si>
  <si>
    <t>VFX Visuella effekter på plats - material</t>
  </si>
  <si>
    <t>RESERV</t>
  </si>
  <si>
    <t>19</t>
  </si>
  <si>
    <t>20</t>
  </si>
  <si>
    <t>21</t>
  </si>
  <si>
    <t>-</t>
  </si>
  <si>
    <t>+/-</t>
  </si>
  <si>
    <t>%</t>
  </si>
  <si>
    <t>Finansieringskostnader (pitch, marknader &amp; festivaler)</t>
  </si>
  <si>
    <t>FOTO</t>
  </si>
  <si>
    <t>LJUD</t>
  </si>
  <si>
    <t>Produktionsledare VFX, Animation, Stop Motion</t>
  </si>
  <si>
    <t>Supervisor VFX, Animation, Stop Motion</t>
  </si>
  <si>
    <t>Boende/Hotell - utv.</t>
  </si>
  <si>
    <t>Traktamenten - utv.</t>
  </si>
  <si>
    <t>Linjeproducent/Produktionsledare - utv.</t>
  </si>
  <si>
    <t>Rollsättare</t>
  </si>
  <si>
    <t>Platsrek/Scouting - utv.</t>
  </si>
  <si>
    <t>Ljudtekniker - utv.</t>
  </si>
  <si>
    <t>Scenograf - utv.</t>
  </si>
  <si>
    <t>UTVECKLING/PROJEKTFÖRBEREDELSER</t>
  </si>
  <si>
    <t>MANUS OCH FILMRÄTTIGHETER (HELA PROJEKTET)</t>
  </si>
  <si>
    <t>REGISSÖR &amp; PRODUCENT (HELA PROJEKTET)</t>
  </si>
  <si>
    <t>Animationsregissör (om annan än huvudregissör)</t>
  </si>
  <si>
    <t>Technical Director</t>
  </si>
  <si>
    <t>ÖVRIGA UTVECKLINGSKOSTNADER</t>
  </si>
  <si>
    <t>SUMMA RESOR, BOENDE, TRAKTAMENTE &amp; MAT - EFTERARBETE</t>
  </si>
  <si>
    <t>ÖVRIGA RÄTTIGHETER</t>
  </si>
  <si>
    <t>SUMMA ÖVRIGA RÄTTIGHETER</t>
  </si>
  <si>
    <t>Arkivbilder - rättigheter &amp; framtag</t>
  </si>
  <si>
    <r>
      <t xml:space="preserve">SUMMA LAB &amp; DIGITAT EFTERARBETE </t>
    </r>
    <r>
      <rPr>
        <sz val="10"/>
        <rFont val="Gill Sans"/>
        <family val="0"/>
      </rPr>
      <t>(PERSONAL &amp; FACILITETER)</t>
    </r>
  </si>
  <si>
    <t>SUMMA EFTERARBETE</t>
  </si>
  <si>
    <t>MARKNADSFÖRING</t>
  </si>
  <si>
    <t>SUMMA MARKNADSFÖRING</t>
  </si>
  <si>
    <t>Reserv (Contingency)</t>
  </si>
  <si>
    <t>Datum:</t>
  </si>
  <si>
    <t>Filmens längd (est.):</t>
  </si>
  <si>
    <t>Första inspelningsdag:</t>
  </si>
  <si>
    <t>Producent</t>
  </si>
  <si>
    <t>Revisor</t>
  </si>
  <si>
    <t>Namnförtydligande:</t>
  </si>
  <si>
    <t xml:space="preserve">Namn: </t>
  </si>
  <si>
    <t>Stillbilder till presskit (fotograf se insp.personal)</t>
  </si>
  <si>
    <t>Trailer &amp; Teaser - export</t>
  </si>
  <si>
    <t>Stillbilder - export</t>
  </si>
  <si>
    <t>Art work, trycksaker &amp; övrigt säljmaterial - export</t>
  </si>
  <si>
    <t>Hotell, Resor, Transfer &amp; Taxi - export</t>
  </si>
  <si>
    <t>Ljudläggare - personal</t>
  </si>
  <si>
    <t>Ljudläggning - facilitet/studio</t>
  </si>
  <si>
    <t>För &amp; slutmix</t>
  </si>
  <si>
    <t xml:space="preserve">Printmaster </t>
  </si>
  <si>
    <t>Förbrukningsmaterial ljudpostproduktion</t>
  </si>
  <si>
    <t>Representation, avdragsgill - insp</t>
  </si>
  <si>
    <t>Representation, ej avdragsgill - insp</t>
  </si>
  <si>
    <t>SUMMA MANUS OCH FILMRÄTTIGHETER</t>
  </si>
  <si>
    <t>Visuella effekter (VFX och CGI)</t>
  </si>
  <si>
    <t>SUMMA UTVECKLING/PROJEKTFÖRBEREDELSER</t>
  </si>
  <si>
    <t>Scanring till HD / SD Videomaster från IM Positiv</t>
  </si>
  <si>
    <t>Kostymassistent/er</t>
  </si>
  <si>
    <t>Maskör/Sminkör</t>
  </si>
  <si>
    <t>DCP (Digital Cinema Package)</t>
  </si>
  <si>
    <t>SM Modellbyggare</t>
  </si>
  <si>
    <t>SM Fotograf Stop Motion</t>
  </si>
  <si>
    <t>SM Kamera &amp; övrig inspelningsteknik</t>
  </si>
  <si>
    <t>(Månadslön:   xxx sek)</t>
  </si>
  <si>
    <t>BUDGET</t>
  </si>
  <si>
    <t>total</t>
  </si>
  <si>
    <t>Eurimages</t>
  </si>
  <si>
    <t>budget</t>
  </si>
  <si>
    <t>SUMMA ANIMATION PRODUKTION</t>
  </si>
  <si>
    <t>Producent</t>
  </si>
  <si>
    <t>Produktionsledare</t>
  </si>
  <si>
    <t>STUDIO &amp; LOCATION</t>
  </si>
  <si>
    <t>Totalt:</t>
  </si>
  <si>
    <t>Beskrivning</t>
  </si>
  <si>
    <t>Roll 2: Abc</t>
  </si>
  <si>
    <t>Roll 3: Abc</t>
  </si>
  <si>
    <t>Specialfoto (steady, flyg, stop motion, undervattensfoto mm)</t>
  </si>
  <si>
    <t>Kontorslokaler</t>
  </si>
  <si>
    <t>Kontorsinventarier (möbler, skrivare, datorer mm)</t>
  </si>
  <si>
    <t>Förbrukningsmaterial (papper, pennor, gem)</t>
  </si>
  <si>
    <t>Programvaror &amp; licenser</t>
  </si>
  <si>
    <t xml:space="preserve">Övriga kostnader produktionskontor </t>
  </si>
  <si>
    <t>Friskvård/Sjukvård</t>
  </si>
  <si>
    <t>RESOR, BOENDE TRAKTAMENTE &amp; MAT - EFTERARBETE</t>
  </si>
  <si>
    <t>ORGINALMATERIAL OCH LABARBETEN UNDER INSPELNING</t>
  </si>
  <si>
    <t>SUMMA ORIGINALMATERIAL OCH LABARBETEN UNDER INSPELNING</t>
  </si>
  <si>
    <t xml:space="preserve">Stop Motion Animation Övriga kostnader </t>
  </si>
  <si>
    <t>SUMMA INSPELNING</t>
  </si>
  <si>
    <r>
      <t xml:space="preserve">KLIPPNING </t>
    </r>
    <r>
      <rPr>
        <sz val="10"/>
        <rFont val="Gill Sans"/>
        <family val="0"/>
      </rPr>
      <t>(PERSONAL &amp; FACILITETER)</t>
    </r>
  </si>
  <si>
    <r>
      <t xml:space="preserve">SUMMA KLIPPNING </t>
    </r>
    <r>
      <rPr>
        <sz val="10"/>
        <rFont val="Gill Sans"/>
        <family val="0"/>
      </rPr>
      <t>(PERSONAL &amp; FACILITETER)</t>
    </r>
  </si>
  <si>
    <r>
      <t xml:space="preserve">LJUD </t>
    </r>
    <r>
      <rPr>
        <sz val="10"/>
        <rFont val="Gill Sans"/>
        <family val="0"/>
      </rPr>
      <t>(PERSONAL &amp; FACILITETER)</t>
    </r>
    <r>
      <rPr>
        <b/>
        <sz val="10"/>
        <rFont val="Gill Sans"/>
        <family val="0"/>
      </rPr>
      <t xml:space="preserve"> - EFTERARBETE </t>
    </r>
  </si>
  <si>
    <r>
      <t>SUMMA LJUD</t>
    </r>
    <r>
      <rPr>
        <sz val="10"/>
        <rFont val="Gill Sans"/>
        <family val="0"/>
      </rPr>
      <t xml:space="preserve"> (PERSONAL &amp; FACILITETER)</t>
    </r>
    <r>
      <rPr>
        <b/>
        <sz val="10"/>
        <rFont val="Gill Sans"/>
        <family val="0"/>
      </rPr>
      <t xml:space="preserve"> - EFTERARBETE</t>
    </r>
  </si>
  <si>
    <t xml:space="preserve">BUDGET - DETALJERAD </t>
  </si>
  <si>
    <t>Filmens titel</t>
  </si>
  <si>
    <t>Stillbilder - material/förbrukning (klaff, rek mm)</t>
  </si>
  <si>
    <t>Rivningskostnader (container, städning mm)</t>
  </si>
  <si>
    <t>Lokal/Förråd scenografi</t>
  </si>
  <si>
    <t>Konstverk och design - rättigheter</t>
  </si>
  <si>
    <t>Telefoni &amp; internetkostnader - utv.</t>
  </si>
  <si>
    <t>PRODUKTION</t>
  </si>
  <si>
    <t xml:space="preserve"> Roll #1 Total:</t>
  </si>
  <si>
    <t xml:space="preserve"> Roll #2 Total:</t>
  </si>
  <si>
    <t xml:space="preserve"> Roll #3 Total:</t>
  </si>
  <si>
    <t>Manusversion daterad:</t>
  </si>
  <si>
    <t>Sista inspelningsdag:</t>
  </si>
  <si>
    <t>Första inspelningsdag:</t>
  </si>
  <si>
    <t>Totalt antal efterarbetes veckor:</t>
  </si>
  <si>
    <t>KLIPPNING (PERSONAL &amp; FACILITETER)</t>
  </si>
  <si>
    <t>Inspelning</t>
  </si>
  <si>
    <t>Avrustning</t>
  </si>
  <si>
    <t>SUMMA COMPLETION BOND</t>
  </si>
  <si>
    <t>25</t>
  </si>
  <si>
    <t>01</t>
  </si>
  <si>
    <t>02</t>
  </si>
  <si>
    <t>03</t>
  </si>
  <si>
    <t>04</t>
  </si>
  <si>
    <t>X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</si>
  <si>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</si>
  <si>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</si>
  <si>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</si>
  <si>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</si>
  <si>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</si>
  <si>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</si>
  <si>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</si>
  <si>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</si>
  <si>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</si>
  <si>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</si>
  <si>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</si>
  <si>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</si>
  <si>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</si>
  <si>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</si>
  <si>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Filmens titel</t>
  </si>
  <si>
    <t>Manusversion daterad:</t>
  </si>
  <si>
    <t>Inspelningsformat:</t>
  </si>
  <si>
    <t>Producent:</t>
  </si>
  <si>
    <t>EL &amp; PASS</t>
  </si>
  <si>
    <t>SCENOGRAFI</t>
  </si>
  <si>
    <t>KOSTYM</t>
  </si>
  <si>
    <t>Mask &amp; kostymprov</t>
  </si>
  <si>
    <t>Repetitioner</t>
  </si>
  <si>
    <t>Inspelningsdagar</t>
  </si>
  <si>
    <t>Eftersynk</t>
  </si>
  <si>
    <t>Roll 1: Abc</t>
  </si>
  <si>
    <t>Lön</t>
  </si>
  <si>
    <t>Film arbetskopia / Rush print</t>
  </si>
  <si>
    <t>Analog filmljussättning</t>
  </si>
  <si>
    <t>TRANSPORT, RESOR &amp; BOENDE - UTVECKLING</t>
  </si>
  <si>
    <t>Resor - utv.</t>
  </si>
  <si>
    <t>MASK</t>
  </si>
  <si>
    <t>ÖVRIGA</t>
  </si>
  <si>
    <t>SUMMA TEKNISK UTRUSTNING</t>
  </si>
  <si>
    <t>Kamera - förbrukning</t>
  </si>
  <si>
    <t>Kamera - hyra</t>
  </si>
  <si>
    <t>DIT utrustning - förbrukning</t>
  </si>
  <si>
    <t>Ljud - förbrukning</t>
  </si>
  <si>
    <t>Ljud - hyra</t>
  </si>
  <si>
    <t>Skådespelare</t>
  </si>
  <si>
    <t>Stand in/Bodydouble</t>
  </si>
  <si>
    <t>Övriga medverkande</t>
  </si>
  <si>
    <t>Linjeproducent</t>
  </si>
  <si>
    <t>Produktionskoordinator/er</t>
  </si>
  <si>
    <t>Advokat &amp; konsultarvoden</t>
  </si>
  <si>
    <t>Säljmaterial &amp; Trycksaker</t>
  </si>
  <si>
    <t>Casting - utrustning &amp; förbrukning</t>
  </si>
  <si>
    <t>Övriga kostnader utveckling</t>
  </si>
  <si>
    <t xml:space="preserve">Optionsrätt </t>
  </si>
  <si>
    <t>Research &amp; arkivmaterial - utv.</t>
  </si>
  <si>
    <t>Lokalhyror - utv.</t>
  </si>
  <si>
    <t>Förbruknings &amp; kontorsmaterial - utv.</t>
  </si>
  <si>
    <t>Catering &amp; matkostnader - utv.</t>
  </si>
  <si>
    <t>Representation, avdragsgill - utv.</t>
  </si>
  <si>
    <t>Representation, ej avdragsgill - utv.</t>
  </si>
  <si>
    <t>Exekutive producent</t>
  </si>
  <si>
    <t>Efterbeställningar material - export</t>
  </si>
  <si>
    <t>COMPLETION BOND</t>
  </si>
  <si>
    <t>Övriga kostnader manus (kopiering mm)</t>
  </si>
  <si>
    <t>Regissör</t>
  </si>
  <si>
    <t xml:space="preserve">Samproducent </t>
  </si>
  <si>
    <t>Förredigering/offline - utrustning och lokal (inkl. bandare)</t>
  </si>
  <si>
    <t>Förbrukningsmat klippning (band mm)</t>
  </si>
  <si>
    <t>SUMMA EFTERARBETE</t>
  </si>
  <si>
    <t>SUMMA INSPELNING</t>
  </si>
  <si>
    <t>MARKNADSFÖRING</t>
  </si>
  <si>
    <t>SUMMA MARKNADSFÖRING</t>
  </si>
  <si>
    <t>ÖVRIGT</t>
  </si>
  <si>
    <t xml:space="preserve"> Roll #4 Total:</t>
  </si>
  <si>
    <t xml:space="preserve"> Roll #5 Total:</t>
  </si>
  <si>
    <t xml:space="preserve"> Roll #6 Total:</t>
  </si>
  <si>
    <t xml:space="preserve"> Roll #7 Total:</t>
  </si>
  <si>
    <t xml:space="preserve"> Roll #8 Total:</t>
  </si>
  <si>
    <t xml:space="preserve"> Roll #9 Total:</t>
  </si>
  <si>
    <t xml:space="preserve"> Roll #10 Total:</t>
  </si>
  <si>
    <t>SUMMA PROJEKTFÖRBEREDELSER, MANUS &amp; REGI</t>
  </si>
  <si>
    <t xml:space="preserve">SUMMA MEDVERKANDE </t>
  </si>
  <si>
    <r>
      <t xml:space="preserve">MEDVERKANDE </t>
    </r>
    <r>
      <rPr>
        <sz val="10"/>
        <rFont val="Gill Sans"/>
        <family val="0"/>
      </rPr>
      <t>(INKL. SOC &amp; FORA)</t>
    </r>
    <r>
      <rPr>
        <b/>
        <sz val="10"/>
        <rFont val="Gill Sans"/>
        <family val="0"/>
      </rPr>
      <t xml:space="preserve"> </t>
    </r>
  </si>
  <si>
    <r>
      <t xml:space="preserve">PRODUKTIONSPERSONAL  </t>
    </r>
    <r>
      <rPr>
        <sz val="9"/>
        <rFont val="Gill Sans"/>
        <family val="0"/>
      </rPr>
      <t>(INKL. SOC OCH FORA)</t>
    </r>
  </si>
  <si>
    <r>
      <t xml:space="preserve">PERSONAL - UTVECKLING </t>
    </r>
    <r>
      <rPr>
        <sz val="9"/>
        <rFont val="Gill Sans"/>
        <family val="0"/>
      </rPr>
      <t>(INKL SOC &amp; FORA)</t>
    </r>
  </si>
  <si>
    <t>SM Animatic redigering</t>
  </si>
  <si>
    <t>SM Mjukvara</t>
  </si>
  <si>
    <t>PRODUKTIONSLEDNING (alla typer av animation)</t>
  </si>
  <si>
    <t>Statister - förgrund (dvs. castade &amp;/el. flerdagars med soc.)</t>
  </si>
  <si>
    <t xml:space="preserve">Namn: </t>
  </si>
  <si>
    <t>Förproduktion</t>
  </si>
  <si>
    <t>Dubbstudio/effektstudio</t>
  </si>
  <si>
    <t>Köpta ljudeffekter</t>
  </si>
  <si>
    <t>DTS licenser</t>
  </si>
  <si>
    <t>Dolby licenser</t>
  </si>
  <si>
    <t>Optiskt tonnegativ</t>
  </si>
  <si>
    <t>Framkallning</t>
  </si>
  <si>
    <t>Negativklippning</t>
  </si>
  <si>
    <t>SUMMA PROJEKTFÖRBEREDELSER</t>
  </si>
  <si>
    <t>TEKNISK UTRUSTNING</t>
  </si>
  <si>
    <t>SUMMA TOTALA PRODUKTIONSKOSTNADER</t>
  </si>
  <si>
    <t>Externa mask &amp; hårtjänster (frisör, peruker, specialbest.)</t>
  </si>
  <si>
    <t>Utrustning mask (sminkspeglar mm)</t>
  </si>
  <si>
    <t>Lokal/Förråd mask</t>
  </si>
  <si>
    <t>Övrigt kostnader mask</t>
  </si>
  <si>
    <t>SUMMA PRODUKTIONSKONTOR</t>
  </si>
  <si>
    <t>plan</t>
  </si>
  <si>
    <t>Tramp</t>
  </si>
  <si>
    <t>Lokal/Förråd kostym</t>
  </si>
  <si>
    <t>Fordon, flyg &amp; båtar i bild - hyrd &amp; köpt</t>
  </si>
  <si>
    <t>Byggmaterial – hyrd &amp; köpt</t>
  </si>
  <si>
    <t>Tapet och Målerimaterial - hyrd &amp; köpt</t>
  </si>
  <si>
    <t xml:space="preserve">Byggledare </t>
  </si>
  <si>
    <t>SUMMA RESOR, BOENDE, TRAKTAMENTE &amp; MAT - INSPELNING</t>
  </si>
  <si>
    <t>26</t>
  </si>
  <si>
    <t>Lagringsmedia Bild (hårdiskar, DVD, band mm)</t>
  </si>
  <si>
    <t>Lagringsmedia Ljud (hårdiskar, DVD, band mm)</t>
  </si>
  <si>
    <t>Grafiskt material &amp; fonder</t>
  </si>
  <si>
    <t>Optiska printerarbeten (ex. toningar, slomo)</t>
  </si>
  <si>
    <t>0-kopia</t>
  </si>
  <si>
    <t>Följande kopior</t>
  </si>
  <si>
    <t>Animering efterarbete</t>
  </si>
  <si>
    <t>Hyra biograf</t>
  </si>
  <si>
    <t xml:space="preserve">Representation, avdragsgill - efterarbete </t>
  </si>
  <si>
    <t xml:space="preserve">Representation, ej avdragsgill - efterarbete </t>
  </si>
  <si>
    <t xml:space="preserve">Övriga kostnader lab &amp; Digital postproduktion </t>
  </si>
  <si>
    <t>3D Pre visualisation (3D Storyboard/Animatic)</t>
  </si>
  <si>
    <t>Övertid</t>
  </si>
  <si>
    <t>Ob</t>
  </si>
  <si>
    <t>Storyboard</t>
  </si>
  <si>
    <t>3D FX/Simulation set up</t>
  </si>
  <si>
    <t>3D Animation</t>
  </si>
  <si>
    <t>3D Tracking, Match moving</t>
  </si>
  <si>
    <r>
      <t xml:space="preserve">LAB &amp; DIGITALT EFTERARBETE </t>
    </r>
    <r>
      <rPr>
        <sz val="10"/>
        <rFont val="Gill Sans"/>
        <family val="0"/>
      </rPr>
      <t>(PERSONAL &amp; FACILITETER)</t>
    </r>
  </si>
  <si>
    <t xml:space="preserve">MEDVERKANDE (INKL. SOC &amp; FORA) </t>
  </si>
  <si>
    <t>SPECIALEFFEKTER , VAPEN, VISUELLA EFFEKTER (ON SET) OCH STUNT</t>
  </si>
  <si>
    <t>MARKNAD, EXPORT &amp; ÖVRIGT</t>
  </si>
  <si>
    <t xml:space="preserve">LJUD (PERSONAL &amp; FACILITETER) - EFTERARBETE </t>
  </si>
  <si>
    <t>LAB &amp; DIGITALT EFTERARBETE (PERSONAL &amp; FACILITETER)</t>
  </si>
  <si>
    <t>MARKNADSFÖRING</t>
  </si>
  <si>
    <t>SUMMA INSPELNING</t>
  </si>
  <si>
    <t>SUMMA EFTERARBETE</t>
  </si>
  <si>
    <t>INSPELNING</t>
  </si>
  <si>
    <t>Regissör:</t>
  </si>
  <si>
    <t>Filmens längd (est.):</t>
  </si>
  <si>
    <t>Currency</t>
  </si>
  <si>
    <t>Amount</t>
  </si>
  <si>
    <t>Budget %</t>
  </si>
  <si>
    <t>Status</t>
  </si>
  <si>
    <t>Rater</t>
  </si>
  <si>
    <t>NOK/SEK</t>
  </si>
  <si>
    <t>DKR/SEK</t>
  </si>
  <si>
    <t>EUR/SEK</t>
  </si>
  <si>
    <t>+</t>
  </si>
  <si>
    <t>DKK/SEK</t>
  </si>
  <si>
    <t>DKK</t>
  </si>
  <si>
    <t>Financing DKK</t>
  </si>
  <si>
    <t>SEK/DKK</t>
  </si>
  <si>
    <t>Sub. % 
Per Country</t>
  </si>
  <si>
    <t>Total 
Sub%</t>
  </si>
  <si>
    <t>SPECIFIKATION EGENINSATS</t>
  </si>
  <si>
    <t>Titel</t>
  </si>
  <si>
    <t>Produktionsbolag:</t>
  </si>
  <si>
    <t>Datum:</t>
  </si>
  <si>
    <t>Beskrivning</t>
  </si>
  <si>
    <t>Insats SEK</t>
  </si>
  <si>
    <t>Status</t>
  </si>
  <si>
    <t>Helgdagar under inspelningsperioden:</t>
  </si>
  <si>
    <t>Totalt antal efterarbetesveckor:</t>
  </si>
  <si>
    <t>Kamerautrustning dokumentärfilm - utv</t>
  </si>
  <si>
    <t>Ljudutrustning dokumentärfilm - utv</t>
  </si>
  <si>
    <t>Produktionsekonom</t>
  </si>
  <si>
    <t>Regiassistent/FAD</t>
  </si>
  <si>
    <t>Filmrättigheter original manus</t>
  </si>
  <si>
    <t>Bensin, service &amp; P-avgifter - utv.</t>
  </si>
  <si>
    <t>EXPORT</t>
  </si>
  <si>
    <t>ÖVRIGA KOSTNADER</t>
  </si>
  <si>
    <t>Övrigt kostnader kostym</t>
  </si>
  <si>
    <t>Mask – hyrd &amp; köpt</t>
  </si>
  <si>
    <t>Roll 1: Abc</t>
  </si>
  <si>
    <t>Översättning - export (insp. material, pressinfo mm)</t>
  </si>
  <si>
    <t>Textning för export (inspelat material)</t>
  </si>
  <si>
    <t>I-band (M&amp;E)</t>
  </si>
  <si>
    <t>Master med undertext</t>
  </si>
  <si>
    <t>ANIMATION PRODUKTION</t>
  </si>
  <si>
    <t>CG/Animation Supervisor</t>
  </si>
  <si>
    <t>Catering &amp; Matkostnader - insp</t>
  </si>
  <si>
    <r>
      <t>SUMMA LJUD</t>
    </r>
    <r>
      <rPr>
        <sz val="10"/>
        <rFont val="Gill Sans"/>
        <family val="0"/>
      </rPr>
      <t xml:space="preserve"> (PERSONAL &amp; FACILITETER)</t>
    </r>
    <r>
      <rPr>
        <b/>
        <sz val="10"/>
        <rFont val="Gill Sans"/>
        <family val="0"/>
      </rPr>
      <t xml:space="preserve"> - EFTERARBETE</t>
    </r>
  </si>
  <si>
    <r>
      <t xml:space="preserve">KLIPPNING </t>
    </r>
    <r>
      <rPr>
        <sz val="10"/>
        <rFont val="Gill Sans"/>
        <family val="0"/>
      </rPr>
      <t>(PERSONAL &amp; FACILITETER)</t>
    </r>
  </si>
  <si>
    <r>
      <t xml:space="preserve">SUMMA KLIPPNING </t>
    </r>
    <r>
      <rPr>
        <sz val="10"/>
        <rFont val="Gill Sans"/>
        <family val="0"/>
      </rPr>
      <t>(PERSONAL &amp; FACILITETER)</t>
    </r>
  </si>
  <si>
    <r>
      <t xml:space="preserve">SUMMA LAB &amp; DIGITAT EFTERARBETE </t>
    </r>
    <r>
      <rPr>
        <sz val="10"/>
        <rFont val="Gill Sans"/>
        <family val="0"/>
      </rPr>
      <t>(PERSONAL &amp; FACILITETER)</t>
    </r>
  </si>
  <si>
    <t>NORGE</t>
  </si>
  <si>
    <t>NFI</t>
  </si>
  <si>
    <t>DANMARK</t>
  </si>
  <si>
    <t>DFI</t>
  </si>
  <si>
    <t>EURO LAND</t>
  </si>
  <si>
    <t>National Fund</t>
  </si>
  <si>
    <t>3D PRODUKTION</t>
  </si>
  <si>
    <t>3D TEKNIK</t>
  </si>
  <si>
    <t>2D PRODUKTION</t>
  </si>
  <si>
    <t>2D TEKNIK</t>
  </si>
  <si>
    <t>3D Rotoscoping, Clean up/Painting</t>
  </si>
  <si>
    <t>3D Digital Composite</t>
  </si>
  <si>
    <t>3D Datorer, servrar och nätverk</t>
  </si>
  <si>
    <t>3D Mjukvara</t>
  </si>
  <si>
    <t>Råfilm 35/16 mm</t>
  </si>
  <si>
    <t>Övriga kostnader scenografi</t>
  </si>
  <si>
    <t>Rekvisita – hyrd &amp; köpt</t>
  </si>
  <si>
    <t>Elektriska installationer scenografi</t>
  </si>
  <si>
    <t>Transporter scenografi</t>
  </si>
  <si>
    <t>KOSTYM OCH MASK</t>
  </si>
  <si>
    <t>SUMMA KOSTYM OCH MASK</t>
  </si>
  <si>
    <t>Kostym - hyrd &amp; köpt</t>
  </si>
  <si>
    <t>Budget gjord av:</t>
  </si>
  <si>
    <t>ÖVRIGT</t>
  </si>
  <si>
    <r>
      <t xml:space="preserve">LJUD </t>
    </r>
    <r>
      <rPr>
        <sz val="10"/>
        <rFont val="Gill Sans"/>
        <family val="0"/>
      </rPr>
      <t>(PERSONAL &amp; FACILITETER)</t>
    </r>
    <r>
      <rPr>
        <b/>
        <sz val="10"/>
        <rFont val="Gill Sans"/>
        <family val="0"/>
      </rPr>
      <t xml:space="preserve"> - EFTERARBETE </t>
    </r>
  </si>
  <si>
    <t>4200 - Resor, boende, traktamente &amp; mat - Inspelning</t>
  </si>
  <si>
    <t>Catering &amp; matkostnader - insp</t>
  </si>
  <si>
    <t>Friskvård &amp; sjukvård</t>
  </si>
  <si>
    <t>Speaker &amp; voice over</t>
  </si>
  <si>
    <t>KONTOPLAN TILL FILMINSTITUTETS BUDGETMALL FÖR</t>
  </si>
  <si>
    <t>LÅNGFILM, KORTFILM &amp; DOKUMENTÄRFILM</t>
  </si>
  <si>
    <t>(OBS! Det är absoult inget tvång att använda föreslagna kontonummer!)</t>
  </si>
  <si>
    <t>Summeringar i</t>
  </si>
  <si>
    <t xml:space="preserve">PERSONAL - UTVECKLING </t>
  </si>
  <si>
    <t>Fotograf - utv</t>
  </si>
  <si>
    <t>Översättningar - utv</t>
  </si>
  <si>
    <t>Kostymör - utv</t>
  </si>
  <si>
    <t>Tester animation - utv</t>
  </si>
  <si>
    <t>Maskör - utv</t>
  </si>
  <si>
    <t>Tester teknik, ljud &amp; bild - utv</t>
  </si>
  <si>
    <t>SFX Supervisor - utv</t>
  </si>
  <si>
    <t>Tester lab - utv</t>
  </si>
  <si>
    <t>VFX Supervisor - utv</t>
  </si>
  <si>
    <t>Material (Råfilm, stillbildsfilm, hårddiskar mm) - utv</t>
  </si>
  <si>
    <t>Researcher - utv</t>
  </si>
  <si>
    <t>Research &amp; arkivmaterial - utv</t>
  </si>
  <si>
    <t>Övrig personal - utv</t>
  </si>
  <si>
    <t>Lokalhyror - utv</t>
  </si>
  <si>
    <t>Snickare</t>
  </si>
  <si>
    <t>Målare</t>
  </si>
  <si>
    <t>SM Storyboard</t>
  </si>
  <si>
    <t>SM Karaktärsmodellerare</t>
  </si>
  <si>
    <t>SM Animatör Stop Motion</t>
  </si>
  <si>
    <t>SM Övrig personal Stop Motion</t>
  </si>
  <si>
    <t>SM Datorer, servrar och nätverk</t>
  </si>
  <si>
    <t>SM PRODUKTION</t>
  </si>
  <si>
    <t>SM TEKNIK</t>
  </si>
  <si>
    <t>3D FÖRPRODUKTION</t>
  </si>
  <si>
    <t>3D Modellering, Rigging, Weighting, Blendshapes</t>
  </si>
  <si>
    <t>3D Texturering, Shading, Hår och Fjädrar</t>
  </si>
  <si>
    <t>Sem.ersättning, Sociala avgifter samt Fora</t>
  </si>
  <si>
    <t>Namn:</t>
  </si>
  <si>
    <t>2D Animatic redigering</t>
  </si>
  <si>
    <t>2D Layout</t>
  </si>
  <si>
    <t>2D Line test animation</t>
  </si>
  <si>
    <t>2D Clean up &amp; Mellanteckningar</t>
  </si>
  <si>
    <t>2D Digital ink &amp; paint</t>
  </si>
  <si>
    <t>2D Camera &amp; Composite</t>
  </si>
  <si>
    <t>2D Datorer, servrar och nätverk</t>
  </si>
  <si>
    <t>2D Mjukvara</t>
  </si>
  <si>
    <t>PRODUKTIONSFÖRSÄKRING</t>
  </si>
  <si>
    <r>
      <t>MANUS OCH FILMRÄTTIGHETER</t>
    </r>
    <r>
      <rPr>
        <sz val="10"/>
        <rFont val="Gill Sans"/>
        <family val="0"/>
      </rPr>
      <t xml:space="preserve"> (HELA PROJEKTET)</t>
    </r>
  </si>
  <si>
    <r>
      <t xml:space="preserve">REGISSÖR &amp; PRODUCENT </t>
    </r>
    <r>
      <rPr>
        <sz val="10"/>
        <rFont val="Gill Sans"/>
        <family val="0"/>
      </rPr>
      <t>(HELA PROJEKTET)</t>
    </r>
  </si>
  <si>
    <t>Maskör/Sminkör assistent/er</t>
  </si>
  <si>
    <t>INSPELNING</t>
  </si>
  <si>
    <t>Valutor</t>
  </si>
  <si>
    <t>Växelkurs</t>
  </si>
  <si>
    <t>TOTAL</t>
  </si>
  <si>
    <t>Financing EUR</t>
  </si>
  <si>
    <t>Financing SEK</t>
  </si>
  <si>
    <t>Financing NOK</t>
  </si>
  <si>
    <t>Financing per currency</t>
  </si>
  <si>
    <t>2D Design; Rekvistita</t>
  </si>
  <si>
    <t>s:a Animation Prod</t>
  </si>
  <si>
    <t>4550 - Produktionskontor</t>
  </si>
  <si>
    <t>Telefoni (mobil och stationär)</t>
  </si>
  <si>
    <t>s:a Produktionskontor</t>
  </si>
  <si>
    <t>Övriga kostnader transp., resor, boende &amp; mat - insp</t>
  </si>
  <si>
    <t>Boende &amp; hotell - insp</t>
  </si>
  <si>
    <t>s:a Transp, resor mm</t>
  </si>
  <si>
    <t>4250 - Teknisk utrustning</t>
  </si>
  <si>
    <t>Kamera - förbrukning</t>
  </si>
  <si>
    <t>Specialfoto (steady, flyg, stop motion, undervattensfoto mm)</t>
  </si>
  <si>
    <t>s:a Teknisk utrustning</t>
  </si>
  <si>
    <t>4300 - Originalmaterial och labarbeten under inspelning</t>
  </si>
  <si>
    <t>Lagringsmedia bild (hårdiskar, DVD, band mm)</t>
  </si>
  <si>
    <t>Lagringsmedia ljud (hårdiskar, DVD, band mm)</t>
  </si>
  <si>
    <t>s:a Originalmaterial</t>
  </si>
  <si>
    <t>4350 - Scenografi</t>
  </si>
  <si>
    <t>Djur (inkl. djurskötare)</t>
  </si>
  <si>
    <t>Tapet och målerimaterial - hyrd &amp; köpt</t>
  </si>
  <si>
    <t>TOTALT HELA PRODUKTIONEN</t>
  </si>
  <si>
    <t>2D Design; Karaktärer</t>
  </si>
  <si>
    <t>2D Design;  Miljöer</t>
  </si>
  <si>
    <t>2D Design; Rekvisita</t>
  </si>
  <si>
    <t>2D Design; Effekter</t>
  </si>
  <si>
    <t>2D Bakgrunder</t>
  </si>
  <si>
    <t>2D Design; Miljöer</t>
  </si>
  <si>
    <t>NOK</t>
  </si>
  <si>
    <t>SEK/NOK</t>
  </si>
  <si>
    <t>SEK/EUR</t>
  </si>
  <si>
    <t>SEK</t>
  </si>
  <si>
    <t>Total SEK</t>
  </si>
  <si>
    <t>NOK</t>
  </si>
  <si>
    <t>Total NOK</t>
  </si>
  <si>
    <t>DKR</t>
  </si>
  <si>
    <t>Total DKR</t>
  </si>
  <si>
    <t>EUR</t>
  </si>
  <si>
    <t>Total Eur</t>
  </si>
  <si>
    <t>SVERIGE</t>
  </si>
  <si>
    <t>Svenska Filminstitutet/SFI</t>
  </si>
  <si>
    <t>Fotograf:</t>
  </si>
  <si>
    <t>Totalt antal inspelningsdagar:</t>
  </si>
  <si>
    <t>Location:</t>
  </si>
  <si>
    <t>A-kopia</t>
  </si>
  <si>
    <t>Intermediate Positiv (Säkerhetsmaster)</t>
  </si>
  <si>
    <t>Intermediate negativ (Duplikat negativ)</t>
  </si>
  <si>
    <t>Kontroll kopia</t>
  </si>
  <si>
    <t>3D Simulation - Vätska, Tyg, Hår, Fjädrar, Partiklar, etc.</t>
  </si>
  <si>
    <t>3D Ljussättning, Rendering</t>
  </si>
  <si>
    <t>Statistansvarig/SAD</t>
  </si>
  <si>
    <t>Scripta</t>
  </si>
  <si>
    <t>Platschef/platsrek</t>
  </si>
  <si>
    <t>Övriga kostnader utrustning</t>
  </si>
  <si>
    <t>4120 - Produktionspersonal – (inkl. soc och Fora)</t>
  </si>
  <si>
    <t>PRODUKTION</t>
  </si>
  <si>
    <t>Produktionsassistent/er</t>
  </si>
  <si>
    <t>Regiassistent/Inspelningsledare/1st AD</t>
  </si>
  <si>
    <t>Statistansvarig</t>
  </si>
  <si>
    <t>Platschef/Platsrek</t>
  </si>
  <si>
    <t>C-fotograf</t>
  </si>
  <si>
    <t>Maskör/Sminkör assistent/er</t>
  </si>
  <si>
    <t>Videoassistent/er</t>
  </si>
  <si>
    <t>s:a Produktionspersonal</t>
  </si>
  <si>
    <t>Förbrukningsmaterial bildpostproduktion</t>
  </si>
  <si>
    <t xml:space="preserve">Övriga kostnader lab &amp; digital postproduktion </t>
  </si>
  <si>
    <t xml:space="preserve">s:a Musik </t>
  </si>
  <si>
    <t>4870 - Resor, boende, traktamente &amp; mat - Efterarbete</t>
  </si>
  <si>
    <t>Catering &amp; matkostnader - efterarbete</t>
  </si>
  <si>
    <t>Boende &amp; hotell - eftearbete</t>
  </si>
  <si>
    <t>s:a Res. &amp; bo. Postprod.</t>
  </si>
  <si>
    <t>4890 - Övriga rättigheter</t>
  </si>
  <si>
    <t>s:a Övriga rättigheter</t>
  </si>
  <si>
    <t>s:a Postproduktion</t>
  </si>
  <si>
    <t>Marknad, Export &amp; Övrigt</t>
  </si>
  <si>
    <t>4900 - Marknadsföring</t>
  </si>
  <si>
    <t>Hotell, resor &amp; taxi - marknad</t>
  </si>
  <si>
    <t>Bud &amp; frakter - marknad</t>
  </si>
  <si>
    <t>Trailer &amp; teaser (samtliga kostnader svensk marknad)</t>
  </si>
  <si>
    <t>Efterbeställningar material -- maknadsföring</t>
  </si>
  <si>
    <t>s:a Marknadsföring</t>
  </si>
  <si>
    <t>4930 - Export</t>
  </si>
  <si>
    <t>Festival kostnader (anm.avgifter, accrediteringar mm)</t>
  </si>
  <si>
    <t>Förbruknings &amp; kontorsmaterial - utv</t>
  </si>
  <si>
    <t>Telefoni &amp; internetkostnader - utv</t>
  </si>
  <si>
    <t>Boende &amp; hotell - utv.</t>
  </si>
  <si>
    <t>Programvaror &amp; licenser - utv</t>
  </si>
  <si>
    <t xml:space="preserve">Porto - utv </t>
  </si>
  <si>
    <t>Bilhyror - utv</t>
  </si>
  <si>
    <t>Catering &amp; matkostnader - utv</t>
  </si>
  <si>
    <t>Bensin, service &amp; p-avgifter - utv.</t>
  </si>
  <si>
    <t>Representation, avdragsgill - utv</t>
  </si>
  <si>
    <t>Milersättning - utv</t>
  </si>
  <si>
    <t>Representation, ej avdragsgill - utv</t>
  </si>
  <si>
    <t>Taxi - utv</t>
  </si>
  <si>
    <t>För och eftertexter</t>
  </si>
  <si>
    <t>Grafik</t>
  </si>
  <si>
    <t>STOP MOTION ANIMATION</t>
  </si>
  <si>
    <t>SM FÖRPRODUKTION</t>
  </si>
  <si>
    <t>SM Design; Karaktärer, Miljöer, Rekvisita, Effekter</t>
  </si>
  <si>
    <t>2D ANIMATION (Klassisk cellanimation)</t>
  </si>
  <si>
    <t>2D FÖRPRODUKTION</t>
  </si>
  <si>
    <t>2D Storyboard</t>
  </si>
  <si>
    <t xml:space="preserve">SUMMA REGISSÖR &amp; PRODUCENT </t>
  </si>
  <si>
    <t>Administration (enl. SFI:s regelverk)</t>
  </si>
  <si>
    <t>3D ANIMATION - VFX (Visual effects)</t>
  </si>
  <si>
    <t>Intermediate Negativ (Duplikat negativ)</t>
  </si>
  <si>
    <t>DCP (Digital Cinema Package)</t>
  </si>
  <si>
    <t>Kontrollkopia</t>
  </si>
  <si>
    <t>HD &amp; SD Videamaster (Originalmastrar)</t>
  </si>
  <si>
    <t>Scanring till HD / SD Videomaster från IM Positiv</t>
  </si>
  <si>
    <t>2D Design; Karaktärer</t>
  </si>
  <si>
    <t>2D Design; Miljöer</t>
  </si>
  <si>
    <t xml:space="preserve">SM It-support och nätverkstekniker </t>
  </si>
  <si>
    <t>TV samproducentsinsats/eguity</t>
  </si>
  <si>
    <t>Distributör/MG</t>
  </si>
  <si>
    <t>Distributör/samproducentsinsats/eguity</t>
  </si>
  <si>
    <t>Annat</t>
  </si>
  <si>
    <t>Producent / Produktionsbolag NORGE</t>
  </si>
  <si>
    <t>Norska Filminstitutet/NFI</t>
  </si>
  <si>
    <t>Fördeln. lokal valuta</t>
  </si>
  <si>
    <t>Fördeln. SEK</t>
  </si>
  <si>
    <t>TV Licens</t>
  </si>
  <si>
    <t>TV Eguity</t>
  </si>
  <si>
    <t>Film Distributor Sweden / MG</t>
  </si>
  <si>
    <t>Own Investment / Deferment</t>
  </si>
  <si>
    <t>Svenska Filminstitutet / SFI</t>
  </si>
  <si>
    <t>Producer: // Productioncompany:</t>
  </si>
  <si>
    <t>Own Investment / Deferment</t>
  </si>
  <si>
    <t>Reserv</t>
  </si>
  <si>
    <t>Reserv (Contingency)</t>
  </si>
  <si>
    <t>s:a Completion Bond</t>
  </si>
  <si>
    <t>Produktionskostnader</t>
  </si>
  <si>
    <t>s:a GRAND TOTAL</t>
  </si>
  <si>
    <t>Resultatrapport:</t>
  </si>
  <si>
    <t>Advokat &amp; konsultarvoden - utv</t>
  </si>
  <si>
    <t>s:a Scenografi</t>
  </si>
  <si>
    <t>4400 - Kostym &amp; mask</t>
  </si>
  <si>
    <t>s:a Kostym &amp; Mask</t>
  </si>
  <si>
    <t>4450 - Specialeffekter, Vapen, Visuella effekter (on set) och Stunt</t>
  </si>
  <si>
    <t>4500 - Studio och location</t>
  </si>
  <si>
    <t>s:a Studio &amp; Location</t>
  </si>
  <si>
    <t>Kamerautrustning dokumentärfilm - utv</t>
  </si>
  <si>
    <t>Bud &amp; frakter - utv</t>
  </si>
  <si>
    <t>Ljudutrustning dokumentärfilm - utv</t>
  </si>
  <si>
    <t>s:a Utveckling/Förprod</t>
  </si>
  <si>
    <t>4050 - Manus &amp; filmrättigheter (hela projektet)</t>
  </si>
  <si>
    <t>s:a Manus &amp; Filmrätt</t>
  </si>
  <si>
    <t>4070 - Regissör &amp; producent (hela projektet)</t>
  </si>
  <si>
    <t>Exekutiv producent</t>
  </si>
  <si>
    <t>s:a Regi &amp; Producent</t>
  </si>
  <si>
    <t>s:a Utv., regi, manus</t>
  </si>
  <si>
    <t>INSPELNING</t>
  </si>
  <si>
    <t>4100 - Medverkande</t>
  </si>
  <si>
    <t>Statister - förgrund (specialcast. &amp;/el. flerdagars m soc)</t>
  </si>
  <si>
    <t>Statister - bakrund (endagars)</t>
  </si>
  <si>
    <t>s:a Medverkande</t>
  </si>
  <si>
    <t xml:space="preserve">Royalty Teaterförbundet </t>
  </si>
  <si>
    <t>Administration (enl. SFI:s regelverk)</t>
  </si>
  <si>
    <t>s:a Övriga kostnader</t>
  </si>
  <si>
    <t>s:a Markn., Exp &amp; Öv.</t>
  </si>
  <si>
    <t>Produktionsförsäkring</t>
  </si>
  <si>
    <t>s:a Prodförsäkring</t>
  </si>
  <si>
    <t>s:a Reserv</t>
  </si>
  <si>
    <t>UTVECKLING/PROJEKTFÖRBEREDELSER</t>
  </si>
  <si>
    <t>Datum:</t>
  </si>
  <si>
    <t xml:space="preserve">Filmens titel </t>
  </si>
  <si>
    <t>DIGITAL PROCESS</t>
  </si>
  <si>
    <t>VFX Visuella effekter (on set) - material</t>
  </si>
  <si>
    <t>SFX, VFX, Vapen &amp; Stunt övriga kostnader</t>
  </si>
  <si>
    <t>VFX Visuella effekter (on set) - konsulttjänster</t>
  </si>
  <si>
    <t>s:a SFX, VFX &amp; Stunt</t>
  </si>
  <si>
    <t>Nätkostnader (uppkoppling &amp; installationer)</t>
  </si>
  <si>
    <t>Förbrukningsmaterial (papper, pennor, gem mm)</t>
  </si>
  <si>
    <t>4600 - Animation Produktion</t>
  </si>
  <si>
    <t>2D Bakgrunder</t>
  </si>
  <si>
    <t>3D Simulation - vätska, tyg, hår, fjädrar, partiklar, etc.</t>
  </si>
  <si>
    <t>4700 - Klippning (personal och faciliteter)</t>
  </si>
  <si>
    <t>Förredigering/offline - utrustning &amp; lokal (inkl. bandare)</t>
  </si>
  <si>
    <t>s:a Lab &amp; Dig Postprod.</t>
  </si>
  <si>
    <t>4850 - Musik</t>
  </si>
  <si>
    <t>Trailer &amp; teaser - export</t>
  </si>
  <si>
    <t>4950 - Övriga kostnader</t>
  </si>
  <si>
    <t>Avgift Teaterförbundet (0,2% av lönekostnader)</t>
  </si>
  <si>
    <t>Hotell, resor, transfer &amp; taxi - export</t>
  </si>
  <si>
    <t>Bud &amp; frakter - export</t>
  </si>
  <si>
    <t>s:a Export</t>
  </si>
  <si>
    <t>2D Design; Effekter</t>
  </si>
  <si>
    <t>s:a Inspelning</t>
  </si>
  <si>
    <t>EFTERARBETE</t>
  </si>
  <si>
    <t>s:a Klippning</t>
  </si>
  <si>
    <t>4750 - Ljud (personal och faciliteter) - Efterarbete</t>
  </si>
  <si>
    <t>Eftersynkläggning (ljudläggare &amp; facilitiet)</t>
  </si>
  <si>
    <t>Dubb &amp; effektstudio</t>
  </si>
  <si>
    <t>Speaker &amp; voice over</t>
  </si>
  <si>
    <t>s:a Ljud Postprod.</t>
  </si>
  <si>
    <t>4800 - Lab &amp; Digitalt Efterarbete (personal och faciliteter)</t>
  </si>
  <si>
    <t>ANALOG PROCESS</t>
  </si>
  <si>
    <t>Film arbetskopia / Rush print</t>
  </si>
  <si>
    <t>För &amp; eftertexter</t>
  </si>
  <si>
    <t>Analog filmljussättning</t>
  </si>
  <si>
    <t>Visuella effekter (VFX och CGI)</t>
  </si>
  <si>
    <t>A-kopia</t>
  </si>
  <si>
    <t>Intermediate Positiv (Säkerhetsmaster)</t>
  </si>
  <si>
    <t>FINANSIERINGSPLAN</t>
  </si>
  <si>
    <t>Produktionsbolag:</t>
  </si>
  <si>
    <t>Datum:</t>
  </si>
  <si>
    <t>Producent / Produktionsbolag SVE</t>
  </si>
  <si>
    <t>Egeninsats/Deferment</t>
  </si>
  <si>
    <t>TV licenser/Visningsrätter</t>
  </si>
</sst>
</file>

<file path=xl/styles.xml><?xml version="1.0" encoding="utf-8"?>
<styleSheet xmlns="http://schemas.openxmlformats.org/spreadsheetml/2006/main">
  <numFmts count="3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00000"/>
    <numFmt numFmtId="177" formatCode="0.0\ %"/>
    <numFmt numFmtId="178" formatCode="d\.m\.yyyy;@"/>
    <numFmt numFmtId="179" formatCode="[$-41D]&quot;den &quot;d\ mmmm\ yyyy"/>
    <numFmt numFmtId="180" formatCode="yyyy/mm/dd;@"/>
    <numFmt numFmtId="181" formatCode="#,##0.0"/>
    <numFmt numFmtId="182" formatCode="0.00000000"/>
    <numFmt numFmtId="183" formatCode="0.000000000"/>
    <numFmt numFmtId="184" formatCode="0.0000000000"/>
    <numFmt numFmtId="185" formatCode="0.000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%"/>
  </numFmts>
  <fonts count="61">
    <font>
      <sz val="10"/>
      <name val="Arial"/>
      <family val="0"/>
    </font>
    <font>
      <sz val="10"/>
      <name val="MS Sans Serif"/>
      <family val="2"/>
    </font>
    <font>
      <b/>
      <sz val="10"/>
      <name val="Arial Narrow"/>
      <family val="2"/>
    </font>
    <font>
      <sz val="9"/>
      <name val="Arial"/>
      <family val="2"/>
    </font>
    <font>
      <u val="single"/>
      <sz val="10"/>
      <color indexed="36"/>
      <name val="Book Antiqua"/>
      <family val="1"/>
    </font>
    <font>
      <sz val="10"/>
      <name val="Book Antiqua"/>
      <family val="1"/>
    </font>
    <font>
      <u val="single"/>
      <sz val="10"/>
      <color indexed="12"/>
      <name val="Book Antiqua"/>
      <family val="1"/>
    </font>
    <font>
      <sz val="8"/>
      <name val="Verdana"/>
      <family val="2"/>
    </font>
    <font>
      <b/>
      <sz val="10"/>
      <name val="Gill Sans"/>
      <family val="0"/>
    </font>
    <font>
      <b/>
      <sz val="9"/>
      <name val="Gill Sans"/>
      <family val="0"/>
    </font>
    <font>
      <sz val="9"/>
      <name val="Gill Sans"/>
      <family val="0"/>
    </font>
    <font>
      <sz val="10"/>
      <name val="Gill Sans"/>
      <family val="0"/>
    </font>
    <font>
      <sz val="8"/>
      <name val="Gill Sans"/>
      <family val="0"/>
    </font>
    <font>
      <sz val="8"/>
      <color indexed="8"/>
      <name val="Gill Sans"/>
      <family val="0"/>
    </font>
    <font>
      <b/>
      <sz val="8"/>
      <name val="Gill Sans"/>
      <family val="0"/>
    </font>
    <font>
      <b/>
      <u val="single"/>
      <sz val="8"/>
      <name val="Gill Sans"/>
      <family val="0"/>
    </font>
    <font>
      <b/>
      <sz val="8"/>
      <color indexed="8"/>
      <name val="Gill Sans"/>
      <family val="0"/>
    </font>
    <font>
      <b/>
      <sz val="16"/>
      <name val="Gill Sans"/>
      <family val="0"/>
    </font>
    <font>
      <b/>
      <i/>
      <sz val="16"/>
      <name val="Gill Sans"/>
      <family val="0"/>
    </font>
    <font>
      <i/>
      <sz val="16"/>
      <name val="Gill Sans"/>
      <family val="0"/>
    </font>
    <font>
      <b/>
      <i/>
      <sz val="9"/>
      <name val="Gill Sans"/>
      <family val="0"/>
    </font>
    <font>
      <b/>
      <u val="single"/>
      <sz val="9"/>
      <name val="Gill Sans"/>
      <family val="0"/>
    </font>
    <font>
      <b/>
      <i/>
      <sz val="10"/>
      <name val="Gill Sans"/>
      <family val="0"/>
    </font>
    <font>
      <sz val="10"/>
      <name val="Verdana"/>
      <family val="0"/>
    </font>
    <font>
      <i/>
      <sz val="9"/>
      <name val="Gill Sans"/>
      <family val="0"/>
    </font>
    <font>
      <b/>
      <sz val="12"/>
      <name val="Gill Sans"/>
      <family val="0"/>
    </font>
    <font>
      <b/>
      <i/>
      <sz val="8"/>
      <name val="Gill Sans"/>
      <family val="0"/>
    </font>
    <font>
      <b/>
      <sz val="14"/>
      <name val="Gill Sans"/>
      <family val="0"/>
    </font>
    <font>
      <i/>
      <sz val="10"/>
      <name val="Gill Sans"/>
      <family val="0"/>
    </font>
    <font>
      <b/>
      <sz val="11"/>
      <name val="Gill Sans"/>
      <family val="0"/>
    </font>
    <font>
      <b/>
      <sz val="11"/>
      <name val="Futura"/>
      <family val="0"/>
    </font>
    <font>
      <sz val="11"/>
      <name val="Futura"/>
      <family val="0"/>
    </font>
    <font>
      <sz val="8"/>
      <name val="Futura"/>
      <family val="0"/>
    </font>
    <font>
      <sz val="11"/>
      <color indexed="10"/>
      <name val="Futura"/>
      <family val="0"/>
    </font>
    <font>
      <sz val="6"/>
      <name val="Futura"/>
      <family val="0"/>
    </font>
    <font>
      <b/>
      <sz val="8"/>
      <name val="Futura"/>
      <family val="0"/>
    </font>
    <font>
      <sz val="8"/>
      <color indexed="10"/>
      <name val="Futura"/>
      <family val="0"/>
    </font>
    <font>
      <b/>
      <i/>
      <u val="single"/>
      <sz val="8"/>
      <name val="Futura"/>
      <family val="0"/>
    </font>
    <font>
      <sz val="8"/>
      <color indexed="8"/>
      <name val="Futura"/>
      <family val="0"/>
    </font>
    <font>
      <u val="single"/>
      <sz val="8"/>
      <color indexed="10"/>
      <name val="Futura"/>
      <family val="0"/>
    </font>
    <font>
      <b/>
      <u val="single"/>
      <sz val="8"/>
      <name val="Futura"/>
      <family val="0"/>
    </font>
    <font>
      <b/>
      <i/>
      <sz val="8"/>
      <name val="Futura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5.9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</fills>
  <borders count="6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6" borderId="0" applyNumberFormat="0" applyBorder="0" applyAlignment="0" applyProtection="0"/>
    <xf numFmtId="0" fontId="45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8" borderId="0" applyNumberFormat="0" applyBorder="0" applyAlignment="0" applyProtection="0"/>
    <xf numFmtId="0" fontId="46" fillId="6" borderId="0" applyNumberFormat="0" applyBorder="0" applyAlignment="0" applyProtection="0"/>
    <xf numFmtId="0" fontId="46" fillId="3" borderId="0" applyNumberFormat="0" applyBorder="0" applyAlignment="0" applyProtection="0"/>
    <xf numFmtId="0" fontId="0" fillId="4" borderId="1" applyNumberFormat="0" applyFont="0" applyAlignment="0" applyProtection="0"/>
    <xf numFmtId="0" fontId="48" fillId="11" borderId="2" applyNumberFormat="0" applyAlignment="0" applyProtection="0"/>
    <xf numFmtId="0" fontId="51" fillId="6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7" borderId="2" applyNumberFormat="0" applyAlignment="0" applyProtection="0"/>
    <xf numFmtId="0" fontId="49" fillId="17" borderId="3" applyNumberFormat="0" applyAlignment="0" applyProtection="0"/>
    <xf numFmtId="0" fontId="56" fillId="0" borderId="4" applyNumberFormat="0" applyFill="0" applyAlignment="0" applyProtection="0"/>
    <xf numFmtId="0" fontId="57" fillId="7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3" fillId="0" borderId="0">
      <alignment/>
      <protection/>
    </xf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60" fillId="0" borderId="8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8" fillId="11" borderId="9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766">
    <xf numFmtId="0" fontId="0" fillId="0" borderId="0" xfId="0" applyAlignment="1">
      <alignment/>
    </xf>
    <xf numFmtId="49" fontId="8" fillId="0" borderId="0" xfId="52" applyNumberFormat="1" applyFont="1" applyFill="1" applyBorder="1" applyAlignment="1">
      <alignment horizontal="center"/>
      <protection/>
    </xf>
    <xf numFmtId="0" fontId="8" fillId="0" borderId="0" xfId="52" applyFont="1" applyBorder="1" applyAlignment="1" applyProtection="1">
      <alignment horizontal="left"/>
      <protection locked="0"/>
    </xf>
    <xf numFmtId="0" fontId="9" fillId="0" borderId="0" xfId="52" applyFont="1" applyBorder="1" applyAlignment="1" applyProtection="1">
      <alignment horizontal="center"/>
      <protection locked="0"/>
    </xf>
    <xf numFmtId="3" fontId="9" fillId="0" borderId="0" xfId="52" applyNumberFormat="1" applyFont="1" applyBorder="1" applyAlignment="1" applyProtection="1">
      <alignment horizontal="right"/>
      <protection locked="0"/>
    </xf>
    <xf numFmtId="3" fontId="10" fillId="0" borderId="0" xfId="52" applyNumberFormat="1" applyFont="1" applyBorder="1" applyAlignment="1" applyProtection="1">
      <alignment horizontal="right"/>
      <protection/>
    </xf>
    <xf numFmtId="0" fontId="10" fillId="0" borderId="0" xfId="52" applyFont="1" applyBorder="1" applyAlignment="1" applyProtection="1">
      <alignment horizontal="center"/>
      <protection/>
    </xf>
    <xf numFmtId="3" fontId="11" fillId="0" borderId="0" xfId="52" applyNumberFormat="1" applyFont="1" applyBorder="1" applyAlignment="1" applyProtection="1">
      <alignment horizontal="right"/>
      <protection locked="0"/>
    </xf>
    <xf numFmtId="0" fontId="11" fillId="0" borderId="0" xfId="52" applyFont="1" applyBorder="1" applyAlignment="1">
      <alignment horizontal="center"/>
      <protection/>
    </xf>
    <xf numFmtId="0" fontId="11" fillId="0" borderId="0" xfId="52" applyFont="1" applyAlignment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3" fontId="10" fillId="0" borderId="0" xfId="0" applyNumberFormat="1" applyFont="1" applyAlignment="1" applyProtection="1">
      <alignment/>
      <protection/>
    </xf>
    <xf numFmtId="176" fontId="10" fillId="0" borderId="0" xfId="0" applyNumberFormat="1" applyFont="1" applyAlignment="1" applyProtection="1">
      <alignment/>
      <protection/>
    </xf>
    <xf numFmtId="0" fontId="9" fillId="0" borderId="0" xfId="52" applyFont="1" applyBorder="1" applyAlignment="1" applyProtection="1">
      <alignment horizontal="left"/>
      <protection locked="0"/>
    </xf>
    <xf numFmtId="0" fontId="9" fillId="0" borderId="0" xfId="52" applyFont="1" applyFill="1" applyBorder="1" applyAlignment="1" applyProtection="1">
      <alignment horizontal="center"/>
      <protection/>
    </xf>
    <xf numFmtId="3" fontId="10" fillId="0" borderId="0" xfId="52" applyNumberFormat="1" applyFont="1" applyBorder="1" applyAlignment="1" applyProtection="1">
      <alignment horizontal="left"/>
      <protection locked="0"/>
    </xf>
    <xf numFmtId="0" fontId="9" fillId="0" borderId="0" xfId="52" applyNumberFormat="1" applyFont="1" applyFill="1" applyBorder="1" applyAlignment="1" applyProtection="1">
      <alignment horizontal="center"/>
      <protection/>
    </xf>
    <xf numFmtId="3" fontId="9" fillId="0" borderId="0" xfId="52" applyNumberFormat="1" applyFont="1" applyFill="1" applyBorder="1" applyAlignment="1" applyProtection="1">
      <alignment horizontal="right"/>
      <protection/>
    </xf>
    <xf numFmtId="0" fontId="11" fillId="0" borderId="1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/>
    </xf>
    <xf numFmtId="3" fontId="10" fillId="0" borderId="10" xfId="52" applyNumberFormat="1" applyFont="1" applyBorder="1" applyAlignment="1" applyProtection="1">
      <alignment horizontal="right"/>
      <protection/>
    </xf>
    <xf numFmtId="0" fontId="10" fillId="0" borderId="10" xfId="52" applyFont="1" applyBorder="1" applyAlignment="1" applyProtection="1">
      <alignment horizontal="center"/>
      <protection locked="0"/>
    </xf>
    <xf numFmtId="0" fontId="10" fillId="0" borderId="0" xfId="52" applyFont="1" applyBorder="1" applyAlignment="1" applyProtection="1">
      <alignment horizontal="center"/>
      <protection locked="0"/>
    </xf>
    <xf numFmtId="3" fontId="10" fillId="0" borderId="0" xfId="52" applyNumberFormat="1" applyFont="1" applyBorder="1" applyAlignment="1" applyProtection="1">
      <alignment horizontal="right"/>
      <protection locked="0"/>
    </xf>
    <xf numFmtId="0" fontId="10" fillId="0" borderId="10" xfId="52" applyFont="1" applyFill="1" applyBorder="1" applyAlignment="1" applyProtection="1">
      <alignment/>
      <protection/>
    </xf>
    <xf numFmtId="3" fontId="10" fillId="0" borderId="10" xfId="52" applyNumberFormat="1" applyFont="1" applyFill="1" applyBorder="1" applyAlignment="1" applyProtection="1">
      <alignment/>
      <protection/>
    </xf>
    <xf numFmtId="0" fontId="9" fillId="0" borderId="11" xfId="52" applyFont="1" applyBorder="1" applyAlignment="1" applyProtection="1">
      <alignment horizontal="left"/>
      <protection locked="0"/>
    </xf>
    <xf numFmtId="0" fontId="10" fillId="0" borderId="12" xfId="52" applyFont="1" applyBorder="1" applyAlignment="1" applyProtection="1">
      <alignment horizontal="center"/>
      <protection locked="0"/>
    </xf>
    <xf numFmtId="0" fontId="10" fillId="0" borderId="11" xfId="52" applyFont="1" applyBorder="1" applyAlignment="1" applyProtection="1">
      <alignment horizontal="center"/>
      <protection locked="0"/>
    </xf>
    <xf numFmtId="3" fontId="10" fillId="0" borderId="13" xfId="52" applyNumberFormat="1" applyFont="1" applyBorder="1" applyAlignment="1" applyProtection="1">
      <alignment horizontal="right"/>
      <protection locked="0"/>
    </xf>
    <xf numFmtId="3" fontId="10" fillId="0" borderId="12" xfId="52" applyNumberFormat="1" applyFont="1" applyBorder="1" applyAlignment="1" applyProtection="1">
      <alignment horizontal="right"/>
      <protection/>
    </xf>
    <xf numFmtId="3" fontId="10" fillId="0" borderId="12" xfId="52" applyNumberFormat="1" applyFont="1" applyFill="1" applyBorder="1" applyAlignment="1" applyProtection="1">
      <alignment/>
      <protection/>
    </xf>
    <xf numFmtId="0" fontId="9" fillId="0" borderId="11" xfId="52" applyNumberFormat="1" applyFont="1" applyFill="1" applyBorder="1" applyAlignment="1" applyProtection="1">
      <alignment horizontal="center"/>
      <protection/>
    </xf>
    <xf numFmtId="3" fontId="9" fillId="0" borderId="11" xfId="52" applyNumberFormat="1" applyFont="1" applyFill="1" applyBorder="1" applyAlignment="1" applyProtection="1">
      <alignment horizontal="right"/>
      <protection/>
    </xf>
    <xf numFmtId="3" fontId="9" fillId="0" borderId="11" xfId="52" applyNumberFormat="1" applyFont="1" applyBorder="1" applyAlignment="1" applyProtection="1">
      <alignment horizontal="center"/>
      <protection/>
    </xf>
    <xf numFmtId="3" fontId="9" fillId="0" borderId="12" xfId="52" applyNumberFormat="1" applyFont="1" applyFill="1" applyBorder="1" applyAlignment="1" applyProtection="1">
      <alignment/>
      <protection/>
    </xf>
    <xf numFmtId="3" fontId="9" fillId="0" borderId="11" xfId="52" applyNumberFormat="1" applyFont="1" applyBorder="1" applyAlignment="1" applyProtection="1">
      <alignment horizontal="right"/>
      <protection/>
    </xf>
    <xf numFmtId="3" fontId="9" fillId="0" borderId="0" xfId="52" applyNumberFormat="1" applyFont="1" applyBorder="1" applyAlignment="1" applyProtection="1">
      <alignment horizontal="center"/>
      <protection/>
    </xf>
    <xf numFmtId="0" fontId="8" fillId="0" borderId="0" xfId="52" applyFont="1" applyBorder="1" applyAlignment="1" applyProtection="1">
      <alignment/>
      <protection/>
    </xf>
    <xf numFmtId="0" fontId="8" fillId="0" borderId="0" xfId="52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/>
    </xf>
    <xf numFmtId="3" fontId="11" fillId="0" borderId="0" xfId="52" applyNumberFormat="1" applyFont="1" applyBorder="1" applyAlignment="1" applyProtection="1">
      <alignment horizontal="right"/>
      <protection/>
    </xf>
    <xf numFmtId="0" fontId="11" fillId="0" borderId="0" xfId="52" applyFont="1" applyAlignment="1" applyProtection="1">
      <alignment/>
      <protection/>
    </xf>
    <xf numFmtId="0" fontId="11" fillId="0" borderId="0" xfId="52" applyFont="1" applyBorder="1" applyAlignment="1" applyProtection="1">
      <alignment/>
      <protection locked="0"/>
    </xf>
    <xf numFmtId="0" fontId="10" fillId="0" borderId="0" xfId="52" applyFont="1" applyFill="1" applyBorder="1" applyAlignment="1" applyProtection="1">
      <alignment/>
      <protection/>
    </xf>
    <xf numFmtId="3" fontId="10" fillId="0" borderId="0" xfId="52" applyNumberFormat="1" applyFont="1" applyFill="1" applyBorder="1" applyAlignment="1" applyProtection="1">
      <alignment/>
      <protection/>
    </xf>
    <xf numFmtId="0" fontId="11" fillId="0" borderId="11" xfId="52" applyFont="1" applyBorder="1" applyAlignment="1" applyProtection="1">
      <alignment/>
      <protection locked="0"/>
    </xf>
    <xf numFmtId="0" fontId="11" fillId="0" borderId="14" xfId="52" applyFont="1" applyBorder="1" applyAlignment="1" applyProtection="1">
      <alignment/>
      <protection locked="0"/>
    </xf>
    <xf numFmtId="0" fontId="10" fillId="0" borderId="14" xfId="52" applyFont="1" applyBorder="1" applyAlignment="1" applyProtection="1">
      <alignment horizontal="center"/>
      <protection locked="0"/>
    </xf>
    <xf numFmtId="3" fontId="10" fillId="0" borderId="14" xfId="52" applyNumberFormat="1" applyFont="1" applyBorder="1" applyAlignment="1" applyProtection="1">
      <alignment horizontal="right"/>
      <protection locked="0"/>
    </xf>
    <xf numFmtId="3" fontId="9" fillId="0" borderId="13" xfId="52" applyNumberFormat="1" applyFont="1" applyFill="1" applyBorder="1" applyAlignment="1" applyProtection="1">
      <alignment/>
      <protection/>
    </xf>
    <xf numFmtId="3" fontId="9" fillId="0" borderId="15" xfId="52" applyNumberFormat="1" applyFont="1" applyFill="1" applyBorder="1" applyAlignment="1" applyProtection="1">
      <alignment/>
      <protection/>
    </xf>
    <xf numFmtId="3" fontId="9" fillId="0" borderId="0" xfId="52" applyNumberFormat="1" applyFont="1" applyFill="1" applyBorder="1" applyAlignment="1" applyProtection="1">
      <alignment/>
      <protection/>
    </xf>
    <xf numFmtId="49" fontId="8" fillId="0" borderId="0" xfId="52" applyNumberFormat="1" applyFont="1" applyBorder="1" applyAlignment="1" applyProtection="1">
      <alignment horizontal="center"/>
      <protection/>
    </xf>
    <xf numFmtId="3" fontId="9" fillId="0" borderId="0" xfId="52" applyNumberFormat="1" applyFont="1" applyBorder="1" applyAlignment="1" applyProtection="1">
      <alignment horizontal="right"/>
      <protection/>
    </xf>
    <xf numFmtId="0" fontId="10" fillId="0" borderId="16" xfId="52" applyFont="1" applyBorder="1" applyAlignment="1" applyProtection="1">
      <alignment horizontal="center"/>
      <protection locked="0"/>
    </xf>
    <xf numFmtId="3" fontId="10" fillId="0" borderId="16" xfId="52" applyNumberFormat="1" applyFont="1" applyBorder="1" applyAlignment="1" applyProtection="1">
      <alignment horizontal="right"/>
      <protection locked="0"/>
    </xf>
    <xf numFmtId="49" fontId="8" fillId="0" borderId="0" xfId="52" applyNumberFormat="1" applyFont="1" applyFill="1" applyBorder="1" applyAlignment="1" applyProtection="1">
      <alignment horizontal="center"/>
      <protection/>
    </xf>
    <xf numFmtId="0" fontId="12" fillId="0" borderId="17" xfId="0" applyFont="1" applyBorder="1" applyAlignment="1">
      <alignment horizontal="left"/>
    </xf>
    <xf numFmtId="0" fontId="12" fillId="0" borderId="18" xfId="52" applyFont="1" applyBorder="1" applyAlignment="1" applyProtection="1">
      <alignment/>
      <protection locked="0"/>
    </xf>
    <xf numFmtId="0" fontId="10" fillId="0" borderId="19" xfId="0" applyFont="1" applyBorder="1" applyAlignment="1" applyProtection="1">
      <alignment/>
      <protection/>
    </xf>
    <xf numFmtId="0" fontId="12" fillId="0" borderId="20" xfId="0" applyFont="1" applyBorder="1" applyAlignment="1">
      <alignment horizontal="left"/>
    </xf>
    <xf numFmtId="0" fontId="12" fillId="0" borderId="0" xfId="52" applyFont="1" applyBorder="1" applyAlignment="1" applyProtection="1">
      <alignment/>
      <protection locked="0"/>
    </xf>
    <xf numFmtId="0" fontId="12" fillId="0" borderId="21" xfId="0" applyFont="1" applyBorder="1" applyAlignment="1">
      <alignment horizontal="left"/>
    </xf>
    <xf numFmtId="0" fontId="14" fillId="0" borderId="16" xfId="52" applyFont="1" applyBorder="1" applyAlignment="1" applyProtection="1">
      <alignment horizontal="right"/>
      <protection locked="0"/>
    </xf>
    <xf numFmtId="0" fontId="11" fillId="0" borderId="16" xfId="0" applyFont="1" applyBorder="1" applyAlignment="1" applyProtection="1">
      <alignment/>
      <protection locked="0"/>
    </xf>
    <xf numFmtId="3" fontId="10" fillId="0" borderId="22" xfId="52" applyNumberFormat="1" applyFont="1" applyBorder="1" applyAlignment="1" applyProtection="1">
      <alignment horizontal="right"/>
      <protection/>
    </xf>
    <xf numFmtId="49" fontId="8" fillId="0" borderId="0" xfId="52" applyNumberFormat="1" applyFont="1" applyBorder="1" applyAlignment="1">
      <alignment horizontal="center"/>
      <protection/>
    </xf>
    <xf numFmtId="3" fontId="10" fillId="0" borderId="11" xfId="52" applyNumberFormat="1" applyFont="1" applyBorder="1" applyAlignment="1" applyProtection="1">
      <alignment horizontal="right"/>
      <protection locked="0"/>
    </xf>
    <xf numFmtId="3" fontId="9" fillId="0" borderId="11" xfId="52" applyNumberFormat="1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2" fillId="0" borderId="0" xfId="52" applyFont="1" applyBorder="1" applyAlignment="1" applyProtection="1">
      <alignment horizontal="left"/>
      <protection locked="0"/>
    </xf>
    <xf numFmtId="0" fontId="12" fillId="0" borderId="18" xfId="52" applyFont="1" applyBorder="1" applyAlignment="1" applyProtection="1">
      <alignment horizontal="left"/>
      <protection locked="0"/>
    </xf>
    <xf numFmtId="0" fontId="10" fillId="0" borderId="19" xfId="52" applyFont="1" applyBorder="1" applyAlignment="1" applyProtection="1">
      <alignment horizontal="center"/>
      <protection locked="0"/>
    </xf>
    <xf numFmtId="0" fontId="10" fillId="0" borderId="18" xfId="52" applyFont="1" applyBorder="1" applyAlignment="1" applyProtection="1">
      <alignment horizontal="center"/>
      <protection locked="0"/>
    </xf>
    <xf numFmtId="3" fontId="10" fillId="0" borderId="18" xfId="52" applyNumberFormat="1" applyFont="1" applyBorder="1" applyAlignment="1" applyProtection="1">
      <alignment horizontal="right"/>
      <protection locked="0"/>
    </xf>
    <xf numFmtId="0" fontId="14" fillId="0" borderId="20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0" fillId="0" borderId="22" xfId="52" applyFont="1" applyBorder="1" applyAlignment="1" applyProtection="1">
      <alignment horizontal="center"/>
      <protection locked="0"/>
    </xf>
    <xf numFmtId="0" fontId="10" fillId="0" borderId="23" xfId="52" applyFont="1" applyBorder="1" applyAlignment="1" applyProtection="1">
      <alignment horizontal="center"/>
      <protection locked="0"/>
    </xf>
    <xf numFmtId="3" fontId="10" fillId="0" borderId="23" xfId="52" applyNumberFormat="1" applyFont="1" applyBorder="1" applyAlignment="1" applyProtection="1">
      <alignment horizontal="right"/>
      <protection locked="0"/>
    </xf>
    <xf numFmtId="3" fontId="10" fillId="0" borderId="23" xfId="52" applyNumberFormat="1" applyFont="1" applyBorder="1" applyAlignment="1" applyProtection="1">
      <alignment horizontal="right"/>
      <protection/>
    </xf>
    <xf numFmtId="3" fontId="10" fillId="0" borderId="23" xfId="52" applyNumberFormat="1" applyFont="1" applyFill="1" applyBorder="1" applyAlignment="1" applyProtection="1">
      <alignment/>
      <protection/>
    </xf>
    <xf numFmtId="3" fontId="10" fillId="0" borderId="0" xfId="0" applyNumberFormat="1" applyFont="1" applyBorder="1" applyAlignment="1" applyProtection="1">
      <alignment/>
      <protection/>
    </xf>
    <xf numFmtId="3" fontId="10" fillId="0" borderId="16" xfId="52" applyNumberFormat="1" applyFont="1" applyBorder="1" applyAlignment="1" applyProtection="1">
      <alignment horizontal="right"/>
      <protection/>
    </xf>
    <xf numFmtId="3" fontId="10" fillId="0" borderId="16" xfId="52" applyNumberFormat="1" applyFont="1" applyFill="1" applyBorder="1" applyAlignment="1" applyProtection="1">
      <alignment/>
      <protection/>
    </xf>
    <xf numFmtId="3" fontId="10" fillId="0" borderId="16" xfId="0" applyNumberFormat="1" applyFont="1" applyBorder="1" applyAlignment="1" applyProtection="1">
      <alignment/>
      <protection/>
    </xf>
    <xf numFmtId="0" fontId="10" fillId="0" borderId="16" xfId="0" applyFont="1" applyBorder="1" applyAlignment="1" applyProtection="1">
      <alignment/>
      <protection/>
    </xf>
    <xf numFmtId="3" fontId="9" fillId="0" borderId="23" xfId="52" applyNumberFormat="1" applyFont="1" applyFill="1" applyBorder="1" applyAlignment="1" applyProtection="1">
      <alignment/>
      <protection/>
    </xf>
    <xf numFmtId="0" fontId="9" fillId="5" borderId="24" xfId="52" applyFont="1" applyFill="1" applyBorder="1" applyAlignment="1" applyProtection="1">
      <alignment horizontal="left"/>
      <protection locked="0"/>
    </xf>
    <xf numFmtId="0" fontId="9" fillId="5" borderId="24" xfId="52" applyNumberFormat="1" applyFont="1" applyFill="1" applyBorder="1" applyAlignment="1" applyProtection="1">
      <alignment horizontal="center"/>
      <protection/>
    </xf>
    <xf numFmtId="3" fontId="9" fillId="5" borderId="24" xfId="52" applyNumberFormat="1" applyFont="1" applyFill="1" applyBorder="1" applyAlignment="1" applyProtection="1">
      <alignment horizontal="right"/>
      <protection/>
    </xf>
    <xf numFmtId="3" fontId="9" fillId="5" borderId="24" xfId="52" applyNumberFormat="1" applyFont="1" applyFill="1" applyBorder="1" applyAlignment="1" applyProtection="1">
      <alignment horizontal="center"/>
      <protection/>
    </xf>
    <xf numFmtId="3" fontId="9" fillId="5" borderId="25" xfId="52" applyNumberFormat="1" applyFont="1" applyFill="1" applyBorder="1" applyAlignment="1" applyProtection="1">
      <alignment/>
      <protection/>
    </xf>
    <xf numFmtId="0" fontId="14" fillId="0" borderId="26" xfId="0" applyFont="1" applyBorder="1" applyAlignment="1">
      <alignment horizontal="left"/>
    </xf>
    <xf numFmtId="0" fontId="14" fillId="0" borderId="11" xfId="52" applyFont="1" applyBorder="1" applyAlignment="1" applyProtection="1">
      <alignment horizontal="right"/>
      <protection locked="0"/>
    </xf>
    <xf numFmtId="0" fontId="14" fillId="0" borderId="16" xfId="0" applyFont="1" applyBorder="1" applyAlignment="1">
      <alignment horizontal="left"/>
    </xf>
    <xf numFmtId="0" fontId="9" fillId="0" borderId="16" xfId="52" applyFont="1" applyBorder="1" applyAlignment="1" applyProtection="1">
      <alignment horizontal="left"/>
      <protection locked="0"/>
    </xf>
    <xf numFmtId="0" fontId="11" fillId="0" borderId="16" xfId="0" applyFont="1" applyFill="1" applyBorder="1" applyAlignment="1" applyProtection="1">
      <alignment/>
      <protection locked="0"/>
    </xf>
    <xf numFmtId="3" fontId="10" fillId="0" borderId="16" xfId="0" applyNumberFormat="1" applyFont="1" applyFill="1" applyBorder="1" applyAlignment="1" applyProtection="1">
      <alignment/>
      <protection/>
    </xf>
    <xf numFmtId="0" fontId="10" fillId="0" borderId="16" xfId="0" applyFont="1" applyFill="1" applyBorder="1" applyAlignment="1" applyProtection="1">
      <alignment/>
      <protection/>
    </xf>
    <xf numFmtId="0" fontId="14" fillId="0" borderId="17" xfId="0" applyFont="1" applyBorder="1" applyAlignment="1">
      <alignment horizontal="left"/>
    </xf>
    <xf numFmtId="0" fontId="8" fillId="0" borderId="27" xfId="52" applyFont="1" applyBorder="1" applyAlignment="1" applyProtection="1">
      <alignment/>
      <protection locked="0"/>
    </xf>
    <xf numFmtId="0" fontId="8" fillId="0" borderId="28" xfId="52" applyFont="1" applyBorder="1" applyAlignment="1" applyProtection="1">
      <alignment/>
      <protection locked="0"/>
    </xf>
    <xf numFmtId="0" fontId="11" fillId="0" borderId="13" xfId="52" applyFont="1" applyBorder="1" applyAlignment="1" applyProtection="1">
      <alignment/>
      <protection locked="0"/>
    </xf>
    <xf numFmtId="0" fontId="11" fillId="5" borderId="14" xfId="52" applyFont="1" applyFill="1" applyBorder="1" applyAlignment="1" applyProtection="1">
      <alignment/>
      <protection locked="0"/>
    </xf>
    <xf numFmtId="0" fontId="10" fillId="5" borderId="14" xfId="52" applyFont="1" applyFill="1" applyBorder="1" applyAlignment="1" applyProtection="1">
      <alignment horizontal="center"/>
      <protection locked="0"/>
    </xf>
    <xf numFmtId="3" fontId="10" fillId="5" borderId="14" xfId="52" applyNumberFormat="1" applyFont="1" applyFill="1" applyBorder="1" applyAlignment="1" applyProtection="1">
      <alignment horizontal="right"/>
      <protection locked="0"/>
    </xf>
    <xf numFmtId="3" fontId="9" fillId="5" borderId="14" xfId="52" applyNumberFormat="1" applyFont="1" applyFill="1" applyBorder="1" applyAlignment="1" applyProtection="1">
      <alignment/>
      <protection/>
    </xf>
    <xf numFmtId="3" fontId="9" fillId="5" borderId="15" xfId="52" applyNumberFormat="1" applyFont="1" applyFill="1" applyBorder="1" applyAlignment="1" applyProtection="1">
      <alignment/>
      <protection/>
    </xf>
    <xf numFmtId="0" fontId="8" fillId="0" borderId="16" xfId="52" applyFont="1" applyBorder="1" applyAlignment="1" applyProtection="1">
      <alignment/>
      <protection/>
    </xf>
    <xf numFmtId="0" fontId="8" fillId="0" borderId="16" xfId="52" applyFont="1" applyBorder="1" applyAlignment="1" applyProtection="1">
      <alignment/>
      <protection locked="0"/>
    </xf>
    <xf numFmtId="0" fontId="9" fillId="0" borderId="24" xfId="52" applyFont="1" applyBorder="1" applyAlignment="1" applyProtection="1">
      <alignment horizontal="left"/>
      <protection locked="0"/>
    </xf>
    <xf numFmtId="0" fontId="11" fillId="0" borderId="2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21" xfId="0" applyFont="1" applyBorder="1" applyAlignment="1">
      <alignment/>
    </xf>
    <xf numFmtId="9" fontId="11" fillId="0" borderId="0" xfId="55" applyFont="1" applyFill="1" applyBorder="1" applyAlignment="1">
      <alignment/>
    </xf>
    <xf numFmtId="0" fontId="14" fillId="0" borderId="29" xfId="0" applyFont="1" applyBorder="1" applyAlignment="1">
      <alignment horizontal="left"/>
    </xf>
    <xf numFmtId="0" fontId="10" fillId="0" borderId="24" xfId="52" applyFont="1" applyBorder="1" applyAlignment="1" applyProtection="1">
      <alignment horizontal="center"/>
      <protection locked="0"/>
    </xf>
    <xf numFmtId="3" fontId="10" fillId="0" borderId="24" xfId="52" applyNumberFormat="1" applyFont="1" applyBorder="1" applyAlignment="1" applyProtection="1">
      <alignment horizontal="right"/>
      <protection locked="0"/>
    </xf>
    <xf numFmtId="3" fontId="10" fillId="0" borderId="24" xfId="52" applyNumberFormat="1" applyFont="1" applyBorder="1" applyAlignment="1" applyProtection="1">
      <alignment horizontal="right"/>
      <protection/>
    </xf>
    <xf numFmtId="3" fontId="10" fillId="0" borderId="24" xfId="52" applyNumberFormat="1" applyFont="1" applyFill="1" applyBorder="1" applyAlignment="1" applyProtection="1">
      <alignment/>
      <protection/>
    </xf>
    <xf numFmtId="0" fontId="16" fillId="0" borderId="29" xfId="0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0" fontId="16" fillId="0" borderId="29" xfId="0" applyFont="1" applyBorder="1" applyAlignment="1">
      <alignment/>
    </xf>
    <xf numFmtId="0" fontId="14" fillId="0" borderId="20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20" xfId="0" applyFont="1" applyFill="1" applyBorder="1" applyAlignment="1">
      <alignment/>
    </xf>
    <xf numFmtId="0" fontId="16" fillId="0" borderId="20" xfId="0" applyFont="1" applyBorder="1" applyAlignment="1">
      <alignment horizontal="left"/>
    </xf>
    <xf numFmtId="0" fontId="14" fillId="0" borderId="20" xfId="0" applyFont="1" applyFill="1" applyBorder="1" applyAlignment="1">
      <alignment horizontal="left"/>
    </xf>
    <xf numFmtId="0" fontId="9" fillId="0" borderId="26" xfId="52" applyFont="1" applyBorder="1" applyAlignment="1" applyProtection="1">
      <alignment horizontal="left"/>
      <protection locked="0"/>
    </xf>
    <xf numFmtId="0" fontId="8" fillId="0" borderId="30" xfId="52" applyFont="1" applyBorder="1" applyAlignment="1" applyProtection="1">
      <alignment/>
      <protection/>
    </xf>
    <xf numFmtId="0" fontId="14" fillId="0" borderId="26" xfId="0" applyFont="1" applyBorder="1" applyAlignment="1">
      <alignment/>
    </xf>
    <xf numFmtId="0" fontId="8" fillId="5" borderId="30" xfId="52" applyFont="1" applyFill="1" applyBorder="1" applyAlignment="1" applyProtection="1">
      <alignment/>
      <protection/>
    </xf>
    <xf numFmtId="0" fontId="10" fillId="0" borderId="20" xfId="0" applyFont="1" applyBorder="1" applyAlignment="1" applyProtection="1">
      <alignment/>
      <protection/>
    </xf>
    <xf numFmtId="3" fontId="10" fillId="0" borderId="21" xfId="0" applyNumberFormat="1" applyFont="1" applyBorder="1" applyAlignment="1" applyProtection="1">
      <alignment/>
      <protection/>
    </xf>
    <xf numFmtId="0" fontId="10" fillId="0" borderId="20" xfId="52" applyFont="1" applyFill="1" applyBorder="1" applyAlignment="1" applyProtection="1">
      <alignment/>
      <protection/>
    </xf>
    <xf numFmtId="3" fontId="10" fillId="0" borderId="20" xfId="52" applyNumberFormat="1" applyFont="1" applyFill="1" applyBorder="1" applyAlignment="1" applyProtection="1">
      <alignment/>
      <protection/>
    </xf>
    <xf numFmtId="3" fontId="10" fillId="0" borderId="26" xfId="52" applyNumberFormat="1" applyFont="1" applyFill="1" applyBorder="1" applyAlignment="1" applyProtection="1">
      <alignment/>
      <protection/>
    </xf>
    <xf numFmtId="3" fontId="9" fillId="0" borderId="26" xfId="52" applyNumberFormat="1" applyFont="1" applyFill="1" applyBorder="1" applyAlignment="1" applyProtection="1">
      <alignment/>
      <protection/>
    </xf>
    <xf numFmtId="0" fontId="9" fillId="0" borderId="20" xfId="52" applyFont="1" applyFill="1" applyBorder="1" applyAlignment="1" applyProtection="1">
      <alignment horizontal="center"/>
      <protection/>
    </xf>
    <xf numFmtId="3" fontId="10" fillId="0" borderId="17" xfId="52" applyNumberFormat="1" applyFont="1" applyFill="1" applyBorder="1" applyAlignment="1" applyProtection="1">
      <alignment/>
      <protection/>
    </xf>
    <xf numFmtId="3" fontId="10" fillId="0" borderId="21" xfId="52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/>
    </xf>
    <xf numFmtId="0" fontId="14" fillId="0" borderId="26" xfId="0" applyFont="1" applyFill="1" applyBorder="1" applyAlignment="1">
      <alignment horizontal="left"/>
    </xf>
    <xf numFmtId="0" fontId="9" fillId="5" borderId="29" xfId="52" applyFont="1" applyFill="1" applyBorder="1" applyAlignment="1" applyProtection="1">
      <alignment horizontal="left"/>
      <protection locked="0"/>
    </xf>
    <xf numFmtId="0" fontId="15" fillId="0" borderId="20" xfId="0" applyFont="1" applyBorder="1" applyAlignment="1">
      <alignment horizontal="left"/>
    </xf>
    <xf numFmtId="0" fontId="17" fillId="0" borderId="0" xfId="52" applyFont="1" applyBorder="1" applyAlignment="1" applyProtection="1">
      <alignment horizontal="left"/>
      <protection/>
    </xf>
    <xf numFmtId="49" fontId="10" fillId="0" borderId="0" xfId="52" applyNumberFormat="1" applyFont="1" applyFill="1" applyBorder="1" applyAlignment="1">
      <alignment horizontal="center"/>
      <protection/>
    </xf>
    <xf numFmtId="0" fontId="10" fillId="0" borderId="0" xfId="52" applyNumberFormat="1" applyFont="1" applyBorder="1" applyAlignment="1" applyProtection="1">
      <alignment horizontal="left"/>
      <protection locked="0"/>
    </xf>
    <xf numFmtId="0" fontId="10" fillId="0" borderId="0" xfId="52" applyFont="1" applyFill="1" applyBorder="1" applyAlignment="1" applyProtection="1">
      <alignment horizontal="left"/>
      <protection locked="0"/>
    </xf>
    <xf numFmtId="0" fontId="10" fillId="0" borderId="0" xfId="52" applyFont="1" applyBorder="1" applyAlignment="1">
      <alignment horizontal="center"/>
      <protection/>
    </xf>
    <xf numFmtId="0" fontId="10" fillId="0" borderId="0" xfId="52" applyFont="1" applyAlignment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10" fillId="0" borderId="0" xfId="52" applyFont="1" applyBorder="1" applyAlignment="1" applyProtection="1">
      <alignment horizontal="left"/>
      <protection locked="0"/>
    </xf>
    <xf numFmtId="14" fontId="10" fillId="0" borderId="0" xfId="52" applyNumberFormat="1" applyFont="1" applyBorder="1" applyAlignment="1" applyProtection="1">
      <alignment horizontal="left"/>
      <protection/>
    </xf>
    <xf numFmtId="0" fontId="11" fillId="0" borderId="0" xfId="0" applyFont="1" applyAlignment="1" applyProtection="1">
      <alignment/>
      <protection locked="0"/>
    </xf>
    <xf numFmtId="177" fontId="11" fillId="0" borderId="0" xfId="0" applyNumberFormat="1" applyFont="1" applyAlignment="1" applyProtection="1">
      <alignment horizontal="right"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8" fillId="0" borderId="0" xfId="52" applyNumberFormat="1" applyFont="1" applyFill="1" applyBorder="1" applyAlignment="1" applyProtection="1">
      <alignment horizontal="center"/>
      <protection/>
    </xf>
    <xf numFmtId="0" fontId="8" fillId="0" borderId="0" xfId="52" applyFont="1" applyFill="1" applyBorder="1" applyProtection="1">
      <alignment/>
      <protection/>
    </xf>
    <xf numFmtId="3" fontId="8" fillId="0" borderId="0" xfId="52" applyNumberFormat="1" applyFont="1" applyFill="1" applyBorder="1" applyAlignment="1" applyProtection="1">
      <alignment horizontal="right"/>
      <protection/>
    </xf>
    <xf numFmtId="3" fontId="11" fillId="0" borderId="0" xfId="55" applyNumberFormat="1" applyFont="1" applyFill="1" applyBorder="1" applyAlignment="1" applyProtection="1">
      <alignment horizontal="right"/>
      <protection/>
    </xf>
    <xf numFmtId="3" fontId="8" fillId="0" borderId="0" xfId="52" applyNumberFormat="1" applyFont="1" applyFill="1" applyBorder="1" applyAlignment="1">
      <alignment horizontal="right"/>
      <protection/>
    </xf>
    <xf numFmtId="0" fontId="8" fillId="0" borderId="0" xfId="52" applyFont="1" applyFill="1" applyBorder="1" applyAlignment="1">
      <alignment horizontal="center"/>
      <protection/>
    </xf>
    <xf numFmtId="0" fontId="11" fillId="0" borderId="0" xfId="52" applyFont="1">
      <alignment/>
      <protection/>
    </xf>
    <xf numFmtId="0" fontId="11" fillId="0" borderId="0" xfId="0" applyFont="1" applyAlignment="1">
      <alignment/>
    </xf>
    <xf numFmtId="0" fontId="8" fillId="0" borderId="0" xfId="52" applyFont="1" applyBorder="1" applyProtection="1">
      <alignment/>
      <protection/>
    </xf>
    <xf numFmtId="0" fontId="11" fillId="0" borderId="0" xfId="52" applyFont="1" applyFill="1" applyBorder="1" applyProtection="1">
      <alignment/>
      <protection/>
    </xf>
    <xf numFmtId="0" fontId="10" fillId="0" borderId="0" xfId="52" applyFont="1" applyFill="1" applyBorder="1" applyAlignment="1" applyProtection="1">
      <alignment horizontal="center"/>
      <protection/>
    </xf>
    <xf numFmtId="3" fontId="10" fillId="0" borderId="0" xfId="52" applyNumberFormat="1" applyFont="1" applyFill="1" applyBorder="1" applyAlignment="1" applyProtection="1">
      <alignment horizontal="right"/>
      <protection/>
    </xf>
    <xf numFmtId="9" fontId="11" fillId="0" borderId="0" xfId="55" applyNumberFormat="1" applyFont="1" applyFill="1" applyBorder="1" applyAlignment="1" applyProtection="1">
      <alignment horizontal="right"/>
      <protection/>
    </xf>
    <xf numFmtId="177" fontId="11" fillId="0" borderId="0" xfId="55" applyNumberFormat="1" applyFont="1" applyFill="1" applyBorder="1" applyAlignment="1">
      <alignment horizontal="right"/>
    </xf>
    <xf numFmtId="3" fontId="11" fillId="0" borderId="0" xfId="52" applyNumberFormat="1" applyFont="1" applyFill="1" applyBorder="1" applyAlignment="1">
      <alignment horizontal="right"/>
      <protection/>
    </xf>
    <xf numFmtId="0" fontId="11" fillId="0" borderId="0" xfId="52" applyFont="1" applyFill="1" applyBorder="1" applyAlignment="1">
      <alignment horizontal="center"/>
      <protection/>
    </xf>
    <xf numFmtId="3" fontId="11" fillId="0" borderId="0" xfId="52" applyNumberFormat="1" applyFont="1" applyBorder="1" applyAlignment="1">
      <alignment horizontal="right"/>
      <protection/>
    </xf>
    <xf numFmtId="9" fontId="11" fillId="0" borderId="0" xfId="52" applyNumberFormat="1" applyFont="1" applyBorder="1" applyAlignment="1">
      <alignment horizontal="right"/>
      <protection/>
    </xf>
    <xf numFmtId="177" fontId="11" fillId="0" borderId="0" xfId="55" applyNumberFormat="1" applyFont="1" applyFill="1" applyBorder="1" applyAlignment="1" applyProtection="1">
      <alignment horizontal="right"/>
      <protection/>
    </xf>
    <xf numFmtId="0" fontId="11" fillId="0" borderId="0" xfId="52" applyFont="1" applyBorder="1">
      <alignment/>
      <protection/>
    </xf>
    <xf numFmtId="0" fontId="8" fillId="0" borderId="0" xfId="52" applyNumberFormat="1" applyFont="1" applyAlignment="1" applyProtection="1">
      <alignment horizontal="center"/>
      <protection/>
    </xf>
    <xf numFmtId="0" fontId="11" fillId="0" borderId="0" xfId="52" applyFont="1" applyBorder="1" applyProtection="1">
      <alignment/>
      <protection/>
    </xf>
    <xf numFmtId="177" fontId="11" fillId="0" borderId="0" xfId="52" applyNumberFormat="1" applyFont="1" applyBorder="1" applyAlignment="1" applyProtection="1">
      <alignment horizontal="right"/>
      <protection/>
    </xf>
    <xf numFmtId="0" fontId="8" fillId="0" borderId="0" xfId="52" applyNumberFormat="1" applyFont="1" applyAlignment="1" applyProtection="1">
      <alignment horizontal="center"/>
      <protection locked="0"/>
    </xf>
    <xf numFmtId="0" fontId="8" fillId="0" borderId="0" xfId="52" applyFont="1" applyBorder="1">
      <alignment/>
      <protection/>
    </xf>
    <xf numFmtId="0" fontId="10" fillId="0" borderId="0" xfId="52" applyNumberFormat="1" applyFont="1" applyFill="1" applyBorder="1" applyAlignment="1" applyProtection="1">
      <alignment horizontal="center"/>
      <protection/>
    </xf>
    <xf numFmtId="3" fontId="10" fillId="0" borderId="0" xfId="52" applyNumberFormat="1" applyFont="1" applyFill="1" applyBorder="1" applyAlignment="1" applyProtection="1">
      <alignment horizontal="center"/>
      <protection/>
    </xf>
    <xf numFmtId="3" fontId="11" fillId="0" borderId="0" xfId="52" applyNumberFormat="1" applyFont="1" applyFill="1" applyBorder="1" applyAlignment="1" applyProtection="1">
      <alignment horizontal="center"/>
      <protection/>
    </xf>
    <xf numFmtId="177" fontId="11" fillId="0" borderId="0" xfId="52" applyNumberFormat="1" applyFont="1" applyFill="1" applyBorder="1" applyAlignment="1" applyProtection="1">
      <alignment horizontal="right"/>
      <protection/>
    </xf>
    <xf numFmtId="0" fontId="9" fillId="0" borderId="0" xfId="52" applyFont="1" applyBorder="1" applyAlignment="1">
      <alignment horizontal="center"/>
      <protection/>
    </xf>
    <xf numFmtId="3" fontId="8" fillId="0" borderId="0" xfId="52" applyNumberFormat="1" applyFont="1" applyBorder="1" applyAlignment="1">
      <alignment horizontal="right"/>
      <protection/>
    </xf>
    <xf numFmtId="177" fontId="8" fillId="0" borderId="0" xfId="52" applyNumberFormat="1" applyFont="1" applyBorder="1" applyAlignment="1">
      <alignment horizontal="right"/>
      <protection/>
    </xf>
    <xf numFmtId="177" fontId="11" fillId="0" borderId="0" xfId="0" applyNumberFormat="1" applyFont="1" applyAlignment="1">
      <alignment horizontal="right"/>
    </xf>
    <xf numFmtId="49" fontId="11" fillId="0" borderId="0" xfId="52" applyNumberFormat="1" applyFont="1" applyFill="1" applyBorder="1" applyAlignment="1" applyProtection="1">
      <alignment horizontal="center"/>
      <protection/>
    </xf>
    <xf numFmtId="3" fontId="11" fillId="0" borderId="0" xfId="52" applyNumberFormat="1" applyFont="1" applyFill="1" applyBorder="1" applyAlignment="1" applyProtection="1">
      <alignment horizontal="right"/>
      <protection/>
    </xf>
    <xf numFmtId="0" fontId="11" fillId="0" borderId="0" xfId="52" applyFont="1" applyFill="1" applyBorder="1" applyAlignment="1" applyProtection="1">
      <alignment horizontal="left"/>
      <protection/>
    </xf>
    <xf numFmtId="0" fontId="9" fillId="18" borderId="31" xfId="52" applyNumberFormat="1" applyFont="1" applyFill="1" applyBorder="1" applyAlignment="1" applyProtection="1">
      <alignment horizontal="center"/>
      <protection/>
    </xf>
    <xf numFmtId="3" fontId="9" fillId="18" borderId="31" xfId="52" applyNumberFormat="1" applyFont="1" applyFill="1" applyBorder="1" applyAlignment="1" applyProtection="1">
      <alignment horizontal="right"/>
      <protection/>
    </xf>
    <xf numFmtId="3" fontId="9" fillId="18" borderId="31" xfId="52" applyNumberFormat="1" applyFont="1" applyFill="1" applyBorder="1" applyAlignment="1" applyProtection="1">
      <alignment horizontal="center"/>
      <protection/>
    </xf>
    <xf numFmtId="0" fontId="9" fillId="18" borderId="31" xfId="52" applyFont="1" applyFill="1" applyBorder="1" applyAlignment="1" applyProtection="1">
      <alignment horizontal="center"/>
      <protection/>
    </xf>
    <xf numFmtId="49" fontId="18" fillId="0" borderId="0" xfId="52" applyNumberFormat="1" applyFont="1" applyFill="1" applyBorder="1" applyAlignment="1">
      <alignment horizontal="center"/>
      <protection/>
    </xf>
    <xf numFmtId="0" fontId="18" fillId="0" borderId="0" xfId="52" applyFont="1" applyFill="1" applyBorder="1" applyAlignment="1" applyProtection="1">
      <alignment horizontal="center"/>
      <protection/>
    </xf>
    <xf numFmtId="3" fontId="19" fillId="0" borderId="0" xfId="52" applyNumberFormat="1" applyFont="1" applyBorder="1" applyAlignment="1" applyProtection="1">
      <alignment horizontal="left"/>
      <protection locked="0"/>
    </xf>
    <xf numFmtId="0" fontId="19" fillId="0" borderId="0" xfId="52" applyFont="1" applyBorder="1" applyAlignment="1">
      <alignment horizontal="center"/>
      <protection/>
    </xf>
    <xf numFmtId="0" fontId="19" fillId="0" borderId="0" xfId="0" applyFont="1" applyAlignment="1">
      <alignment/>
    </xf>
    <xf numFmtId="0" fontId="19" fillId="0" borderId="0" xfId="52" applyFont="1" applyAlignment="1">
      <alignment/>
      <protection/>
    </xf>
    <xf numFmtId="0" fontId="18" fillId="19" borderId="29" xfId="52" applyFont="1" applyFill="1" applyBorder="1" applyAlignment="1" applyProtection="1">
      <alignment/>
      <protection/>
    </xf>
    <xf numFmtId="0" fontId="11" fillId="19" borderId="24" xfId="52" applyFont="1" applyFill="1" applyBorder="1" applyAlignment="1" applyProtection="1">
      <alignment/>
      <protection locked="0"/>
    </xf>
    <xf numFmtId="0" fontId="10" fillId="19" borderId="24" xfId="52" applyFont="1" applyFill="1" applyBorder="1" applyAlignment="1" applyProtection="1">
      <alignment horizontal="center"/>
      <protection locked="0"/>
    </xf>
    <xf numFmtId="3" fontId="10" fillId="19" borderId="24" xfId="52" applyNumberFormat="1" applyFont="1" applyFill="1" applyBorder="1" applyAlignment="1" applyProtection="1">
      <alignment horizontal="right"/>
      <protection locked="0"/>
    </xf>
    <xf numFmtId="3" fontId="9" fillId="19" borderId="24" xfId="52" applyNumberFormat="1" applyFont="1" applyFill="1" applyBorder="1" applyAlignment="1" applyProtection="1">
      <alignment/>
      <protection/>
    </xf>
    <xf numFmtId="3" fontId="9" fillId="19" borderId="25" xfId="52" applyNumberFormat="1" applyFont="1" applyFill="1" applyBorder="1" applyAlignment="1" applyProtection="1">
      <alignment/>
      <protection/>
    </xf>
    <xf numFmtId="49" fontId="18" fillId="0" borderId="0" xfId="52" applyNumberFormat="1" applyFont="1" applyFill="1" applyBorder="1" applyAlignment="1" applyProtection="1">
      <alignment horizontal="center"/>
      <protection/>
    </xf>
    <xf numFmtId="3" fontId="18" fillId="0" borderId="0" xfId="52" applyNumberFormat="1" applyFont="1" applyFill="1" applyBorder="1" applyAlignment="1" applyProtection="1">
      <alignment/>
      <protection/>
    </xf>
    <xf numFmtId="3" fontId="18" fillId="0" borderId="0" xfId="52" applyNumberFormat="1" applyFont="1" applyBorder="1" applyAlignment="1" applyProtection="1">
      <alignment horizontal="right"/>
      <protection/>
    </xf>
    <xf numFmtId="0" fontId="19" fillId="0" borderId="0" xfId="52" applyFont="1" applyAlignment="1" applyProtection="1">
      <alignment/>
      <protection/>
    </xf>
    <xf numFmtId="0" fontId="19" fillId="19" borderId="24" xfId="52" applyFont="1" applyFill="1" applyBorder="1" applyAlignment="1" applyProtection="1">
      <alignment/>
      <protection locked="0"/>
    </xf>
    <xf numFmtId="0" fontId="19" fillId="19" borderId="24" xfId="52" applyFont="1" applyFill="1" applyBorder="1" applyAlignment="1" applyProtection="1">
      <alignment horizontal="center"/>
      <protection locked="0"/>
    </xf>
    <xf numFmtId="3" fontId="18" fillId="19" borderId="25" xfId="52" applyNumberFormat="1" applyFont="1" applyFill="1" applyBorder="1" applyAlignment="1" applyProtection="1">
      <alignment/>
      <protection/>
    </xf>
    <xf numFmtId="0" fontId="20" fillId="0" borderId="0" xfId="52" applyFont="1" applyBorder="1" applyAlignment="1" applyProtection="1">
      <alignment horizontal="left"/>
      <protection locked="0"/>
    </xf>
    <xf numFmtId="0" fontId="18" fillId="19" borderId="21" xfId="52" applyFont="1" applyFill="1" applyBorder="1" applyAlignment="1" applyProtection="1">
      <alignment horizontal="left"/>
      <protection locked="0"/>
    </xf>
    <xf numFmtId="0" fontId="18" fillId="19" borderId="16" xfId="52" applyFont="1" applyFill="1" applyBorder="1" applyAlignment="1" applyProtection="1">
      <alignment horizontal="left"/>
      <protection locked="0"/>
    </xf>
    <xf numFmtId="0" fontId="18" fillId="19" borderId="32" xfId="52" applyFont="1" applyFill="1" applyBorder="1" applyAlignment="1" applyProtection="1">
      <alignment horizontal="center"/>
      <protection/>
    </xf>
    <xf numFmtId="0" fontId="9" fillId="18" borderId="29" xfId="52" applyFont="1" applyFill="1" applyBorder="1" applyAlignment="1" applyProtection="1">
      <alignment horizontal="center"/>
      <protection locked="0"/>
    </xf>
    <xf numFmtId="0" fontId="9" fillId="18" borderId="25" xfId="52" applyFont="1" applyFill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/>
      <protection/>
    </xf>
    <xf numFmtId="0" fontId="8" fillId="5" borderId="29" xfId="52" applyFont="1" applyFill="1" applyBorder="1" applyAlignment="1" applyProtection="1">
      <alignment horizontal="left"/>
      <protection locked="0"/>
    </xf>
    <xf numFmtId="0" fontId="10" fillId="0" borderId="0" xfId="0" applyFont="1" applyAlignment="1" applyProtection="1">
      <alignment/>
      <protection locked="0"/>
    </xf>
    <xf numFmtId="177" fontId="10" fillId="0" borderId="0" xfId="0" applyNumberFormat="1" applyFont="1" applyAlignment="1" applyProtection="1">
      <alignment horizontal="right"/>
      <protection locked="0"/>
    </xf>
    <xf numFmtId="0" fontId="9" fillId="5" borderId="29" xfId="0" applyFont="1" applyFill="1" applyBorder="1" applyAlignment="1">
      <alignment horizontal="left"/>
    </xf>
    <xf numFmtId="0" fontId="9" fillId="5" borderId="25" xfId="52" applyFont="1" applyFill="1" applyBorder="1" applyAlignment="1" applyProtection="1">
      <alignment horizontal="left"/>
      <protection locked="0"/>
    </xf>
    <xf numFmtId="0" fontId="21" fillId="0" borderId="20" xfId="0" applyFont="1" applyFill="1" applyBorder="1" applyAlignment="1">
      <alignment horizontal="left"/>
    </xf>
    <xf numFmtId="0" fontId="14" fillId="5" borderId="29" xfId="0" applyFont="1" applyFill="1" applyBorder="1" applyAlignment="1">
      <alignment horizontal="left"/>
    </xf>
    <xf numFmtId="0" fontId="21" fillId="0" borderId="20" xfId="0" applyFont="1" applyFill="1" applyBorder="1" applyAlignment="1">
      <alignment/>
    </xf>
    <xf numFmtId="0" fontId="20" fillId="0" borderId="24" xfId="52" applyFont="1" applyBorder="1" applyAlignment="1" applyProtection="1">
      <alignment horizontal="left"/>
      <protection locked="0"/>
    </xf>
    <xf numFmtId="0" fontId="11" fillId="5" borderId="25" xfId="0" applyFont="1" applyFill="1" applyBorder="1" applyAlignment="1" applyProtection="1">
      <alignment/>
      <protection locked="0"/>
    </xf>
    <xf numFmtId="0" fontId="20" fillId="0" borderId="18" xfId="0" applyFont="1" applyBorder="1" applyAlignment="1" applyProtection="1">
      <alignment horizontal="left"/>
      <protection locked="0"/>
    </xf>
    <xf numFmtId="0" fontId="10" fillId="0" borderId="27" xfId="52" applyFont="1" applyFill="1" applyBorder="1" applyAlignment="1" applyProtection="1">
      <alignment/>
      <protection/>
    </xf>
    <xf numFmtId="3" fontId="10" fillId="0" borderId="25" xfId="52" applyNumberFormat="1" applyFont="1" applyFill="1" applyBorder="1" applyAlignment="1" applyProtection="1">
      <alignment/>
      <protection/>
    </xf>
    <xf numFmtId="0" fontId="10" fillId="0" borderId="29" xfId="52" applyFont="1" applyBorder="1" applyAlignment="1" applyProtection="1">
      <alignment horizontal="center"/>
      <protection locked="0"/>
    </xf>
    <xf numFmtId="0" fontId="21" fillId="0" borderId="17" xfId="0" applyFont="1" applyFill="1" applyBorder="1" applyAlignment="1">
      <alignment horizontal="left"/>
    </xf>
    <xf numFmtId="0" fontId="9" fillId="0" borderId="27" xfId="52" applyFont="1" applyBorder="1" applyAlignment="1" applyProtection="1">
      <alignment horizontal="left"/>
      <protection locked="0"/>
    </xf>
    <xf numFmtId="9" fontId="10" fillId="0" borderId="0" xfId="52" applyNumberFormat="1" applyFont="1" applyBorder="1" applyAlignment="1" applyProtection="1">
      <alignment horizontal="center"/>
      <protection/>
    </xf>
    <xf numFmtId="0" fontId="14" fillId="0" borderId="17" xfId="0" applyFont="1" applyFill="1" applyBorder="1" applyAlignment="1">
      <alignment horizontal="left"/>
    </xf>
    <xf numFmtId="3" fontId="10" fillId="0" borderId="19" xfId="52" applyNumberFormat="1" applyFont="1" applyFill="1" applyBorder="1" applyAlignment="1" applyProtection="1">
      <alignment horizontal="right"/>
      <protection/>
    </xf>
    <xf numFmtId="0" fontId="10" fillId="0" borderId="19" xfId="0" applyFont="1" applyFill="1" applyBorder="1" applyAlignment="1" applyProtection="1">
      <alignment/>
      <protection/>
    </xf>
    <xf numFmtId="0" fontId="11" fillId="0" borderId="0" xfId="52" applyFont="1" applyFill="1" applyAlignment="1" applyProtection="1">
      <alignment/>
      <protection/>
    </xf>
    <xf numFmtId="0" fontId="11" fillId="0" borderId="0" xfId="52" applyFont="1" applyFill="1" applyAlignment="1">
      <alignment/>
      <protection/>
    </xf>
    <xf numFmtId="0" fontId="11" fillId="0" borderId="0" xfId="0" applyFont="1" applyFill="1" applyAlignment="1">
      <alignment/>
    </xf>
    <xf numFmtId="0" fontId="14" fillId="0" borderId="21" xfId="0" applyFont="1" applyFill="1" applyBorder="1" applyAlignment="1">
      <alignment horizontal="left"/>
    </xf>
    <xf numFmtId="0" fontId="8" fillId="0" borderId="24" xfId="52" applyFont="1" applyFill="1" applyBorder="1" applyAlignment="1" applyProtection="1">
      <alignment/>
      <protection locked="0"/>
    </xf>
    <xf numFmtId="0" fontId="11" fillId="0" borderId="24" xfId="0" applyFont="1" applyFill="1" applyBorder="1" applyAlignment="1" applyProtection="1">
      <alignment/>
      <protection locked="0"/>
    </xf>
    <xf numFmtId="3" fontId="10" fillId="0" borderId="24" xfId="52" applyNumberFormat="1" applyFont="1" applyFill="1" applyBorder="1" applyAlignment="1" applyProtection="1">
      <alignment horizontal="right"/>
      <protection/>
    </xf>
    <xf numFmtId="0" fontId="10" fillId="0" borderId="25" xfId="0" applyFont="1" applyFill="1" applyBorder="1" applyAlignment="1" applyProtection="1">
      <alignment/>
      <protection/>
    </xf>
    <xf numFmtId="0" fontId="12" fillId="0" borderId="32" xfId="52" applyFont="1" applyBorder="1" applyAlignment="1" applyProtection="1">
      <alignment/>
      <protection locked="0"/>
    </xf>
    <xf numFmtId="0" fontId="12" fillId="0" borderId="27" xfId="52" applyFont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180" fontId="10" fillId="0" borderId="0" xfId="0" applyNumberFormat="1" applyFont="1" applyFill="1" applyAlignment="1" applyProtection="1">
      <alignment/>
      <protection locked="0"/>
    </xf>
    <xf numFmtId="0" fontId="22" fillId="19" borderId="29" xfId="52" applyFont="1" applyFill="1" applyBorder="1" applyAlignment="1" applyProtection="1">
      <alignment horizontal="left"/>
      <protection locked="0"/>
    </xf>
    <xf numFmtId="0" fontId="22" fillId="19" borderId="24" xfId="52" applyFont="1" applyFill="1" applyBorder="1" applyAlignment="1" applyProtection="1">
      <alignment horizontal="left"/>
      <protection locked="0"/>
    </xf>
    <xf numFmtId="0" fontId="22" fillId="19" borderId="24" xfId="52" applyNumberFormat="1" applyFont="1" applyFill="1" applyBorder="1" applyAlignment="1" applyProtection="1">
      <alignment horizontal="center"/>
      <protection/>
    </xf>
    <xf numFmtId="3" fontId="22" fillId="19" borderId="25" xfId="52" applyNumberFormat="1" applyFont="1" applyFill="1" applyBorder="1" applyAlignment="1" applyProtection="1">
      <alignment horizontal="right"/>
      <protection/>
    </xf>
    <xf numFmtId="0" fontId="22" fillId="19" borderId="21" xfId="52" applyFont="1" applyFill="1" applyBorder="1" applyAlignment="1" applyProtection="1">
      <alignment horizontal="left"/>
      <protection locked="0"/>
    </xf>
    <xf numFmtId="0" fontId="22" fillId="19" borderId="16" xfId="52" applyFont="1" applyFill="1" applyBorder="1" applyAlignment="1" applyProtection="1">
      <alignment horizontal="left"/>
      <protection locked="0"/>
    </xf>
    <xf numFmtId="0" fontId="22" fillId="19" borderId="16" xfId="52" applyNumberFormat="1" applyFont="1" applyFill="1" applyBorder="1" applyAlignment="1" applyProtection="1">
      <alignment horizontal="center"/>
      <protection/>
    </xf>
    <xf numFmtId="3" fontId="22" fillId="19" borderId="32" xfId="52" applyNumberFormat="1" applyFont="1" applyFill="1" applyBorder="1" applyAlignment="1" applyProtection="1">
      <alignment horizontal="right"/>
      <protection/>
    </xf>
    <xf numFmtId="3" fontId="11" fillId="0" borderId="10" xfId="0" applyNumberFormat="1" applyFont="1" applyBorder="1" applyAlignment="1" applyProtection="1">
      <alignment/>
      <protection locked="0"/>
    </xf>
    <xf numFmtId="3" fontId="10" fillId="0" borderId="14" xfId="52" applyNumberFormat="1" applyFont="1" applyBorder="1" applyAlignment="1" applyProtection="1">
      <alignment horizontal="center"/>
      <protection locked="0"/>
    </xf>
    <xf numFmtId="3" fontId="9" fillId="0" borderId="11" xfId="52" applyNumberFormat="1" applyFont="1" applyFill="1" applyBorder="1" applyAlignment="1" applyProtection="1">
      <alignment horizontal="center"/>
      <protection/>
    </xf>
    <xf numFmtId="3" fontId="10" fillId="0" borderId="12" xfId="52" applyNumberFormat="1" applyFont="1" applyBorder="1" applyAlignment="1" applyProtection="1">
      <alignment horizontal="center"/>
      <protection locked="0"/>
    </xf>
    <xf numFmtId="0" fontId="10" fillId="0" borderId="31" xfId="52" applyFont="1" applyBorder="1" applyAlignment="1" applyProtection="1">
      <alignment horizontal="center"/>
      <protection locked="0"/>
    </xf>
    <xf numFmtId="3" fontId="10" fillId="0" borderId="22" xfId="52" applyNumberFormat="1" applyFont="1" applyBorder="1" applyAlignment="1" applyProtection="1">
      <alignment horizontal="center"/>
      <protection locked="0"/>
    </xf>
    <xf numFmtId="3" fontId="11" fillId="0" borderId="22" xfId="0" applyNumberFormat="1" applyFont="1" applyBorder="1" applyAlignment="1" applyProtection="1">
      <alignment/>
      <protection locked="0"/>
    </xf>
    <xf numFmtId="3" fontId="11" fillId="0" borderId="12" xfId="0" applyNumberFormat="1" applyFont="1" applyBorder="1" applyAlignment="1" applyProtection="1">
      <alignment/>
      <protection locked="0"/>
    </xf>
    <xf numFmtId="3" fontId="11" fillId="0" borderId="33" xfId="0" applyNumberFormat="1" applyFont="1" applyBorder="1" applyAlignment="1" applyProtection="1">
      <alignment/>
      <protection locked="0"/>
    </xf>
    <xf numFmtId="3" fontId="10" fillId="5" borderId="14" xfId="52" applyNumberFormat="1" applyFont="1" applyFill="1" applyBorder="1" applyAlignment="1" applyProtection="1">
      <alignment horizontal="center"/>
      <protection locked="0"/>
    </xf>
    <xf numFmtId="9" fontId="11" fillId="0" borderId="10" xfId="55" applyFont="1" applyBorder="1" applyAlignment="1" applyProtection="1">
      <alignment/>
      <protection locked="0"/>
    </xf>
    <xf numFmtId="9" fontId="11" fillId="0" borderId="24" xfId="55" applyFont="1" applyBorder="1" applyAlignment="1">
      <alignment/>
    </xf>
    <xf numFmtId="9" fontId="11" fillId="0" borderId="12" xfId="55" applyFont="1" applyBorder="1" applyAlignment="1" applyProtection="1">
      <alignment/>
      <protection locked="0"/>
    </xf>
    <xf numFmtId="9" fontId="9" fillId="0" borderId="11" xfId="55" applyFont="1" applyFill="1" applyBorder="1" applyAlignment="1" applyProtection="1">
      <alignment horizontal="center"/>
      <protection/>
    </xf>
    <xf numFmtId="9" fontId="9" fillId="0" borderId="0" xfId="55" applyFont="1" applyFill="1" applyBorder="1" applyAlignment="1" applyProtection="1">
      <alignment horizontal="center"/>
      <protection/>
    </xf>
    <xf numFmtId="9" fontId="11" fillId="0" borderId="16" xfId="55" applyFont="1" applyBorder="1" applyAlignment="1" applyProtection="1">
      <alignment/>
      <protection locked="0"/>
    </xf>
    <xf numFmtId="9" fontId="10" fillId="0" borderId="14" xfId="55" applyFont="1" applyBorder="1" applyAlignment="1" applyProtection="1">
      <alignment horizontal="center"/>
      <protection locked="0"/>
    </xf>
    <xf numFmtId="9" fontId="10" fillId="0" borderId="0" xfId="55" applyFont="1" applyBorder="1" applyAlignment="1" applyProtection="1">
      <alignment horizontal="center"/>
      <protection locked="0"/>
    </xf>
    <xf numFmtId="9" fontId="10" fillId="5" borderId="14" xfId="55" applyFont="1" applyFill="1" applyBorder="1" applyAlignment="1" applyProtection="1">
      <alignment horizontal="center"/>
      <protection locked="0"/>
    </xf>
    <xf numFmtId="9" fontId="10" fillId="19" borderId="24" xfId="55" applyFont="1" applyFill="1" applyBorder="1" applyAlignment="1" applyProtection="1">
      <alignment horizontal="center"/>
      <protection locked="0"/>
    </xf>
    <xf numFmtId="9" fontId="20" fillId="0" borderId="0" xfId="55" applyFont="1" applyBorder="1" applyAlignment="1" applyProtection="1">
      <alignment horizontal="left"/>
      <protection locked="0"/>
    </xf>
    <xf numFmtId="9" fontId="11" fillId="0" borderId="22" xfId="55" applyFont="1" applyBorder="1" applyAlignment="1" applyProtection="1">
      <alignment/>
      <protection locked="0"/>
    </xf>
    <xf numFmtId="9" fontId="11" fillId="0" borderId="24" xfId="55" applyFont="1" applyFill="1" applyBorder="1" applyAlignment="1" applyProtection="1">
      <alignment/>
      <protection locked="0"/>
    </xf>
    <xf numFmtId="9" fontId="10" fillId="0" borderId="23" xfId="55" applyFont="1" applyBorder="1" applyAlignment="1" applyProtection="1">
      <alignment horizontal="center"/>
      <protection locked="0"/>
    </xf>
    <xf numFmtId="9" fontId="11" fillId="0" borderId="0" xfId="55" applyFont="1" applyBorder="1" applyAlignment="1" applyProtection="1">
      <alignment/>
      <protection locked="0"/>
    </xf>
    <xf numFmtId="9" fontId="20" fillId="0" borderId="18" xfId="55" applyFont="1" applyBorder="1" applyAlignment="1" applyProtection="1">
      <alignment horizontal="left"/>
      <protection locked="0"/>
    </xf>
    <xf numFmtId="9" fontId="10" fillId="0" borderId="24" xfId="55" applyFont="1" applyBorder="1" applyAlignment="1" applyProtection="1">
      <alignment horizontal="center"/>
      <protection locked="0"/>
    </xf>
    <xf numFmtId="9" fontId="10" fillId="0" borderId="22" xfId="55" applyFont="1" applyBorder="1" applyAlignment="1" applyProtection="1">
      <alignment horizontal="center"/>
      <protection locked="0"/>
    </xf>
    <xf numFmtId="9" fontId="10" fillId="0" borderId="29" xfId="55" applyFont="1" applyBorder="1" applyAlignment="1" applyProtection="1">
      <alignment horizontal="center"/>
      <protection locked="0"/>
    </xf>
    <xf numFmtId="9" fontId="10" fillId="0" borderId="16" xfId="55" applyFont="1" applyBorder="1" applyAlignment="1" applyProtection="1">
      <alignment horizontal="center"/>
      <protection locked="0"/>
    </xf>
    <xf numFmtId="9" fontId="10" fillId="0" borderId="12" xfId="55" applyFont="1" applyBorder="1" applyAlignment="1" applyProtection="1">
      <alignment horizontal="center"/>
      <protection locked="0"/>
    </xf>
    <xf numFmtId="9" fontId="10" fillId="0" borderId="31" xfId="55" applyFont="1" applyBorder="1" applyAlignment="1" applyProtection="1">
      <alignment horizontal="center"/>
      <protection locked="0"/>
    </xf>
    <xf numFmtId="9" fontId="10" fillId="0" borderId="10" xfId="55" applyFont="1" applyBorder="1" applyAlignment="1" applyProtection="1">
      <alignment horizontal="center"/>
      <protection locked="0"/>
    </xf>
    <xf numFmtId="9" fontId="9" fillId="5" borderId="24" xfId="55" applyFont="1" applyFill="1" applyBorder="1" applyAlignment="1" applyProtection="1">
      <alignment horizontal="center"/>
      <protection/>
    </xf>
    <xf numFmtId="9" fontId="19" fillId="19" borderId="24" xfId="55" applyFont="1" applyFill="1" applyBorder="1" applyAlignment="1" applyProtection="1">
      <alignment horizontal="center"/>
      <protection locked="0"/>
    </xf>
    <xf numFmtId="9" fontId="11" fillId="0" borderId="16" xfId="55" applyFont="1" applyFill="1" applyBorder="1" applyAlignment="1" applyProtection="1">
      <alignment/>
      <protection locked="0"/>
    </xf>
    <xf numFmtId="3" fontId="22" fillId="19" borderId="29" xfId="52" applyNumberFormat="1" applyFont="1" applyFill="1" applyBorder="1" applyAlignment="1" applyProtection="1">
      <alignment horizontal="right"/>
      <protection locked="0"/>
    </xf>
    <xf numFmtId="3" fontId="22" fillId="19" borderId="24" xfId="52" applyNumberFormat="1" applyFont="1" applyFill="1" applyBorder="1" applyAlignment="1" applyProtection="1">
      <alignment horizontal="right"/>
      <protection locked="0"/>
    </xf>
    <xf numFmtId="9" fontId="22" fillId="19" borderId="34" xfId="55" applyFont="1" applyFill="1" applyBorder="1" applyAlignment="1" applyProtection="1">
      <alignment horizontal="right"/>
      <protection locked="0"/>
    </xf>
    <xf numFmtId="3" fontId="22" fillId="19" borderId="35" xfId="52" applyNumberFormat="1" applyFont="1" applyFill="1" applyBorder="1" applyAlignment="1" applyProtection="1">
      <alignment horizontal="right"/>
      <protection locked="0"/>
    </xf>
    <xf numFmtId="9" fontId="22" fillId="19" borderId="36" xfId="55" applyFont="1" applyFill="1" applyBorder="1" applyAlignment="1" applyProtection="1">
      <alignment horizontal="right"/>
      <protection locked="0"/>
    </xf>
    <xf numFmtId="0" fontId="13" fillId="0" borderId="17" xfId="0" applyFont="1" applyFill="1" applyBorder="1" applyAlignment="1">
      <alignment/>
    </xf>
    <xf numFmtId="0" fontId="12" fillId="0" borderId="0" xfId="50" applyFont="1" applyProtection="1">
      <alignment/>
      <protection locked="0"/>
    </xf>
    <xf numFmtId="3" fontId="10" fillId="0" borderId="0" xfId="50" applyNumberFormat="1" applyFont="1" applyProtection="1">
      <alignment/>
      <protection locked="0"/>
    </xf>
    <xf numFmtId="0" fontId="14" fillId="0" borderId="0" xfId="50" applyFont="1" applyProtection="1">
      <alignment/>
      <protection locked="0"/>
    </xf>
    <xf numFmtId="14" fontId="11" fillId="0" borderId="0" xfId="51" applyNumberFormat="1" applyFont="1" applyProtection="1">
      <alignment/>
      <protection locked="0"/>
    </xf>
    <xf numFmtId="49" fontId="14" fillId="0" borderId="37" xfId="50" applyNumberFormat="1" applyFont="1" applyBorder="1" applyAlignment="1" applyProtection="1">
      <alignment horizontal="center"/>
      <protection locked="0"/>
    </xf>
    <xf numFmtId="3" fontId="9" fillId="0" borderId="38" xfId="50" applyNumberFormat="1" applyFont="1" applyBorder="1" applyAlignment="1" applyProtection="1">
      <alignment horizontal="center"/>
      <protection locked="0"/>
    </xf>
    <xf numFmtId="0" fontId="26" fillId="0" borderId="0" xfId="50" applyFont="1" applyBorder="1" applyAlignment="1" applyProtection="1">
      <alignment horizontal="center"/>
      <protection locked="0"/>
    </xf>
    <xf numFmtId="3" fontId="26" fillId="0" borderId="0" xfId="50" applyNumberFormat="1" applyFont="1" applyBorder="1" applyProtection="1">
      <alignment/>
      <protection locked="0"/>
    </xf>
    <xf numFmtId="3" fontId="20" fillId="0" borderId="39" xfId="50" applyNumberFormat="1" applyFont="1" applyBorder="1" applyProtection="1">
      <alignment/>
      <protection locked="0"/>
    </xf>
    <xf numFmtId="1" fontId="10" fillId="0" borderId="40" xfId="50" applyNumberFormat="1" applyFont="1" applyBorder="1" applyProtection="1">
      <alignment/>
      <protection locked="0"/>
    </xf>
    <xf numFmtId="3" fontId="12" fillId="0" borderId="41" xfId="50" applyNumberFormat="1" applyFont="1" applyBorder="1" applyProtection="1">
      <alignment/>
      <protection locked="0"/>
    </xf>
    <xf numFmtId="3" fontId="12" fillId="0" borderId="0" xfId="50" applyNumberFormat="1" applyFont="1" applyBorder="1" applyProtection="1">
      <alignment/>
      <protection locked="0"/>
    </xf>
    <xf numFmtId="3" fontId="10" fillId="0" borderId="39" xfId="50" applyNumberFormat="1" applyFont="1" applyBorder="1" applyProtection="1">
      <alignment/>
      <protection locked="0"/>
    </xf>
    <xf numFmtId="0" fontId="10" fillId="0" borderId="39" xfId="50" applyFont="1" applyBorder="1" applyProtection="1">
      <alignment/>
      <protection locked="0"/>
    </xf>
    <xf numFmtId="49" fontId="8" fillId="0" borderId="0" xfId="52" applyNumberFormat="1" applyFont="1" applyAlignment="1" applyProtection="1">
      <alignment horizontal="center"/>
      <protection locked="0"/>
    </xf>
    <xf numFmtId="0" fontId="10" fillId="0" borderId="42" xfId="50" applyFont="1" applyBorder="1" applyProtection="1">
      <alignment/>
      <protection locked="0"/>
    </xf>
    <xf numFmtId="3" fontId="12" fillId="0" borderId="43" xfId="50" applyNumberFormat="1" applyFont="1" applyBorder="1" applyProtection="1">
      <alignment/>
      <protection locked="0"/>
    </xf>
    <xf numFmtId="3" fontId="12" fillId="0" borderId="11" xfId="50" applyNumberFormat="1" applyFont="1" applyBorder="1" applyProtection="1">
      <alignment/>
      <protection locked="0"/>
    </xf>
    <xf numFmtId="3" fontId="10" fillId="0" borderId="42" xfId="50" applyNumberFormat="1" applyFont="1" applyBorder="1" applyProtection="1">
      <alignment/>
      <protection locked="0"/>
    </xf>
    <xf numFmtId="3" fontId="9" fillId="0" borderId="38" xfId="50" applyNumberFormat="1" applyFont="1" applyBorder="1" applyProtection="1">
      <alignment/>
      <protection locked="0"/>
    </xf>
    <xf numFmtId="3" fontId="14" fillId="0" borderId="14" xfId="50" applyNumberFormat="1" applyFont="1" applyBorder="1" applyProtection="1">
      <alignment/>
      <protection locked="0"/>
    </xf>
    <xf numFmtId="3" fontId="14" fillId="0" borderId="0" xfId="50" applyNumberFormat="1" applyFont="1" applyBorder="1" applyProtection="1">
      <alignment/>
      <protection locked="0"/>
    </xf>
    <xf numFmtId="3" fontId="9" fillId="0" borderId="0" xfId="50" applyNumberFormat="1" applyFont="1" applyBorder="1" applyProtection="1">
      <alignment/>
      <protection locked="0"/>
    </xf>
    <xf numFmtId="3" fontId="12" fillId="0" borderId="0" xfId="52" applyNumberFormat="1" applyFont="1" applyFill="1" applyBorder="1" applyAlignment="1" applyProtection="1">
      <alignment horizontal="right"/>
      <protection locked="0"/>
    </xf>
    <xf numFmtId="3" fontId="12" fillId="0" borderId="0" xfId="50" applyNumberFormat="1" applyFont="1" applyBorder="1" applyAlignment="1" applyProtection="1">
      <alignment horizontal="right"/>
      <protection locked="0"/>
    </xf>
    <xf numFmtId="3" fontId="12" fillId="0" borderId="0" xfId="52" applyNumberFormat="1" applyFont="1" applyBorder="1" applyAlignment="1" applyProtection="1">
      <alignment horizontal="right"/>
      <protection locked="0"/>
    </xf>
    <xf numFmtId="3" fontId="12" fillId="0" borderId="41" xfId="52" applyNumberFormat="1" applyFont="1" applyFill="1" applyBorder="1" applyAlignment="1" applyProtection="1">
      <alignment horizontal="right"/>
      <protection locked="0"/>
    </xf>
    <xf numFmtId="0" fontId="27" fillId="0" borderId="0" xfId="52" applyFont="1" applyBorder="1" applyAlignment="1" applyProtection="1">
      <alignment horizontal="left"/>
      <protection/>
    </xf>
    <xf numFmtId="0" fontId="9" fillId="0" borderId="44" xfId="50" applyFont="1" applyBorder="1" applyAlignment="1" applyProtection="1">
      <alignment horizontal="center"/>
      <protection locked="0"/>
    </xf>
    <xf numFmtId="0" fontId="9" fillId="19" borderId="31" xfId="50" applyFont="1" applyFill="1" applyBorder="1" applyProtection="1">
      <alignment/>
      <protection locked="0"/>
    </xf>
    <xf numFmtId="0" fontId="20" fillId="0" borderId="0" xfId="50" applyFont="1" applyBorder="1" applyProtection="1">
      <alignment/>
      <protection locked="0"/>
    </xf>
    <xf numFmtId="0" fontId="8" fillId="0" borderId="0" xfId="52" applyNumberFormat="1" applyFont="1" applyFill="1" applyBorder="1" applyAlignment="1" applyProtection="1">
      <alignment horizontal="right"/>
      <protection locked="0"/>
    </xf>
    <xf numFmtId="0" fontId="9" fillId="5" borderId="37" xfId="50" applyFont="1" applyFill="1" applyBorder="1" applyProtection="1">
      <alignment/>
      <protection locked="0"/>
    </xf>
    <xf numFmtId="1" fontId="8" fillId="0" borderId="0" xfId="52" applyNumberFormat="1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25" fillId="0" borderId="0" xfId="52" applyFont="1" applyBorder="1" applyAlignment="1" applyProtection="1">
      <alignment horizontal="left"/>
      <protection/>
    </xf>
    <xf numFmtId="0" fontId="8" fillId="0" borderId="0" xfId="52" applyFont="1" applyBorder="1" applyAlignment="1" applyProtection="1">
      <alignment horizontal="left"/>
      <protection/>
    </xf>
    <xf numFmtId="0" fontId="8" fillId="0" borderId="0" xfId="53" applyFont="1" applyAlignment="1" applyProtection="1">
      <alignment horizontal="right"/>
      <protection/>
    </xf>
    <xf numFmtId="0" fontId="9" fillId="0" borderId="0" xfId="0" applyFont="1" applyAlignment="1" applyProtection="1">
      <alignment/>
      <protection locked="0"/>
    </xf>
    <xf numFmtId="176" fontId="10" fillId="0" borderId="0" xfId="0" applyNumberFormat="1" applyFont="1" applyAlignment="1">
      <alignment/>
    </xf>
    <xf numFmtId="0" fontId="9" fillId="0" borderId="0" xfId="0" applyFont="1" applyFill="1" applyAlignment="1" applyProtection="1">
      <alignment horizontal="left"/>
      <protection/>
    </xf>
    <xf numFmtId="0" fontId="9" fillId="0" borderId="0" xfId="52" applyFont="1" applyBorder="1" applyAlignment="1" applyProtection="1">
      <alignment horizontal="left"/>
      <protection/>
    </xf>
    <xf numFmtId="0" fontId="9" fillId="0" borderId="31" xfId="52" applyNumberFormat="1" applyFont="1" applyFill="1" applyBorder="1" applyAlignment="1" applyProtection="1">
      <alignment horizontal="center" wrapText="1"/>
      <protection/>
    </xf>
    <xf numFmtId="0" fontId="9" fillId="0" borderId="0" xfId="52" applyFont="1" applyFill="1" applyBorder="1" applyAlignment="1">
      <alignment horizontal="center"/>
      <protection/>
    </xf>
    <xf numFmtId="1" fontId="8" fillId="0" borderId="16" xfId="52" applyNumberFormat="1" applyFont="1" applyFill="1" applyBorder="1" applyAlignment="1" applyProtection="1">
      <alignment horizontal="center"/>
      <protection/>
    </xf>
    <xf numFmtId="0" fontId="9" fillId="0" borderId="0" xfId="52" applyNumberFormat="1" applyFont="1" applyFill="1" applyBorder="1" applyAlignment="1" applyProtection="1">
      <alignment horizontal="center" wrapText="1"/>
      <protection locked="0"/>
    </xf>
    <xf numFmtId="1" fontId="8" fillId="0" borderId="0" xfId="52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1" fillId="0" borderId="0" xfId="52" applyFont="1" applyBorder="1" applyAlignment="1" applyProtection="1">
      <alignment/>
      <protection/>
    </xf>
    <xf numFmtId="177" fontId="10" fillId="0" borderId="0" xfId="0" applyNumberFormat="1" applyFont="1" applyBorder="1" applyAlignment="1" applyProtection="1">
      <alignment horizontal="right"/>
      <protection/>
    </xf>
    <xf numFmtId="0" fontId="11" fillId="0" borderId="0" xfId="0" applyFont="1" applyBorder="1" applyAlignment="1">
      <alignment/>
    </xf>
    <xf numFmtId="0" fontId="11" fillId="0" borderId="0" xfId="52" applyFont="1" applyFill="1" applyBorder="1" applyAlignment="1" applyProtection="1">
      <alignment/>
      <protection locked="0"/>
    </xf>
    <xf numFmtId="0" fontId="8" fillId="0" borderId="0" xfId="52" applyFont="1" applyFill="1" applyBorder="1" applyAlignment="1" applyProtection="1">
      <alignment/>
      <protection/>
    </xf>
    <xf numFmtId="0" fontId="9" fillId="0" borderId="0" xfId="52" applyFont="1" applyFill="1" applyBorder="1" applyAlignment="1" applyProtection="1">
      <alignment/>
      <protection/>
    </xf>
    <xf numFmtId="0" fontId="28" fillId="0" borderId="0" xfId="52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0" fontId="8" fillId="0" borderId="0" xfId="52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" fontId="8" fillId="0" borderId="0" xfId="0" applyNumberFormat="1" applyFont="1" applyAlignment="1" applyProtection="1">
      <alignment horizontal="center"/>
      <protection/>
    </xf>
    <xf numFmtId="0" fontId="11" fillId="0" borderId="0" xfId="53" applyFont="1" applyAlignment="1" applyProtection="1">
      <alignment horizontal="left"/>
      <protection/>
    </xf>
    <xf numFmtId="0" fontId="10" fillId="0" borderId="0" xfId="53" applyFont="1" applyProtection="1">
      <alignment/>
      <protection locked="0"/>
    </xf>
    <xf numFmtId="0" fontId="10" fillId="0" borderId="0" xfId="53" applyFont="1">
      <alignment/>
      <protection/>
    </xf>
    <xf numFmtId="0" fontId="10" fillId="0" borderId="0" xfId="53" applyFont="1" applyFill="1" applyAlignment="1">
      <alignment horizontal="left"/>
      <protection/>
    </xf>
    <xf numFmtId="0" fontId="10" fillId="0" borderId="0" xfId="53" applyFont="1" applyFill="1" applyAlignment="1" applyProtection="1">
      <alignment horizontal="left"/>
      <protection locked="0"/>
    </xf>
    <xf numFmtId="0" fontId="9" fillId="0" borderId="45" xfId="53" applyFont="1" applyBorder="1" applyAlignment="1" applyProtection="1">
      <alignment horizontal="center"/>
      <protection locked="0"/>
    </xf>
    <xf numFmtId="0" fontId="9" fillId="0" borderId="45" xfId="53" applyFont="1" applyBorder="1" applyAlignment="1" applyProtection="1">
      <alignment horizontal="center"/>
      <protection/>
    </xf>
    <xf numFmtId="0" fontId="9" fillId="0" borderId="46" xfId="53" applyFont="1" applyBorder="1" applyAlignment="1" applyProtection="1">
      <alignment horizontal="center"/>
      <protection/>
    </xf>
    <xf numFmtId="0" fontId="9" fillId="0" borderId="21" xfId="53" applyFont="1" applyBorder="1" applyAlignment="1" applyProtection="1">
      <alignment horizontal="center"/>
      <protection locked="0"/>
    </xf>
    <xf numFmtId="0" fontId="9" fillId="0" borderId="22" xfId="53" applyFont="1" applyBorder="1" applyAlignment="1" applyProtection="1" quotePrefix="1">
      <alignment horizontal="center"/>
      <protection/>
    </xf>
    <xf numFmtId="3" fontId="10" fillId="0" borderId="21" xfId="53" applyNumberFormat="1" applyFont="1" applyFill="1" applyBorder="1" applyProtection="1">
      <alignment/>
      <protection/>
    </xf>
    <xf numFmtId="177" fontId="10" fillId="0" borderId="34" xfId="0" applyNumberFormat="1" applyFont="1" applyFill="1" applyBorder="1" applyAlignment="1" applyProtection="1">
      <alignment horizontal="right"/>
      <protection/>
    </xf>
    <xf numFmtId="0" fontId="10" fillId="0" borderId="0" xfId="53" applyFont="1" applyAlignment="1">
      <alignment horizontal="right"/>
      <protection/>
    </xf>
    <xf numFmtId="3" fontId="9" fillId="0" borderId="31" xfId="53" applyNumberFormat="1" applyFont="1" applyFill="1" applyBorder="1" applyProtection="1">
      <alignment/>
      <protection/>
    </xf>
    <xf numFmtId="0" fontId="9" fillId="0" borderId="0" xfId="53" applyFont="1">
      <alignment/>
      <protection/>
    </xf>
    <xf numFmtId="3" fontId="9" fillId="0" borderId="0" xfId="53" applyNumberFormat="1" applyFont="1">
      <alignment/>
      <protection/>
    </xf>
    <xf numFmtId="3" fontId="10" fillId="0" borderId="24" xfId="53" applyNumberFormat="1" applyFont="1" applyFill="1" applyBorder="1" applyProtection="1">
      <alignment/>
      <protection/>
    </xf>
    <xf numFmtId="3" fontId="8" fillId="0" borderId="24" xfId="53" applyNumberFormat="1" applyFont="1" applyFill="1" applyBorder="1" applyProtection="1">
      <alignment/>
      <protection/>
    </xf>
    <xf numFmtId="177" fontId="10" fillId="0" borderId="47" xfId="0" applyNumberFormat="1" applyFont="1" applyFill="1" applyBorder="1" applyAlignment="1" applyProtection="1">
      <alignment horizontal="right"/>
      <protection/>
    </xf>
    <xf numFmtId="0" fontId="10" fillId="0" borderId="0" xfId="53" applyFont="1" applyProtection="1">
      <alignment/>
      <protection/>
    </xf>
    <xf numFmtId="0" fontId="29" fillId="0" borderId="48" xfId="53" applyFont="1" applyBorder="1" applyProtection="1">
      <alignment/>
      <protection/>
    </xf>
    <xf numFmtId="0" fontId="9" fillId="0" borderId="46" xfId="53" applyFont="1" applyBorder="1" applyAlignment="1" applyProtection="1">
      <alignment horizontal="center"/>
      <protection locked="0"/>
    </xf>
    <xf numFmtId="0" fontId="9" fillId="0" borderId="49" xfId="53" applyFont="1" applyBorder="1" applyProtection="1">
      <alignment/>
      <protection/>
    </xf>
    <xf numFmtId="0" fontId="9" fillId="0" borderId="50" xfId="53" applyFont="1" applyBorder="1" applyAlignment="1" applyProtection="1" quotePrefix="1">
      <alignment horizontal="center"/>
      <protection locked="0"/>
    </xf>
    <xf numFmtId="0" fontId="10" fillId="0" borderId="49" xfId="53" applyFont="1" applyBorder="1" applyProtection="1">
      <alignment/>
      <protection locked="0"/>
    </xf>
    <xf numFmtId="3" fontId="10" fillId="0" borderId="21" xfId="53" applyNumberFormat="1" applyFont="1" applyBorder="1" applyProtection="1">
      <alignment/>
      <protection locked="0"/>
    </xf>
    <xf numFmtId="3" fontId="10" fillId="0" borderId="22" xfId="53" applyNumberFormat="1" applyFont="1" applyBorder="1" applyProtection="1">
      <alignment/>
      <protection/>
    </xf>
    <xf numFmtId="177" fontId="10" fillId="0" borderId="34" xfId="0" applyNumberFormat="1" applyFont="1" applyBorder="1" applyAlignment="1" applyProtection="1">
      <alignment horizontal="right"/>
      <protection/>
    </xf>
    <xf numFmtId="0" fontId="10" fillId="0" borderId="51" xfId="53" applyFont="1" applyBorder="1" applyProtection="1">
      <alignment/>
      <protection locked="0"/>
    </xf>
    <xf numFmtId="3" fontId="10" fillId="0" borderId="20" xfId="53" applyNumberFormat="1" applyFont="1" applyBorder="1" applyProtection="1">
      <alignment/>
      <protection locked="0"/>
    </xf>
    <xf numFmtId="177" fontId="10" fillId="0" borderId="36" xfId="0" applyNumberFormat="1" applyFont="1" applyBorder="1" applyAlignment="1" applyProtection="1">
      <alignment horizontal="right"/>
      <protection/>
    </xf>
    <xf numFmtId="0" fontId="8" fillId="0" borderId="0" xfId="53" applyFont="1" applyProtection="1">
      <alignment/>
      <protection locked="0"/>
    </xf>
    <xf numFmtId="0" fontId="29" fillId="0" borderId="37" xfId="53" applyFont="1" applyBorder="1" applyProtection="1">
      <alignment/>
      <protection/>
    </xf>
    <xf numFmtId="3" fontId="8" fillId="0" borderId="30" xfId="53" applyNumberFormat="1" applyFont="1" applyBorder="1" applyProtection="1">
      <alignment/>
      <protection/>
    </xf>
    <xf numFmtId="177" fontId="9" fillId="0" borderId="38" xfId="0" applyNumberFormat="1" applyFont="1" applyBorder="1" applyAlignment="1" applyProtection="1">
      <alignment horizontal="right"/>
      <protection/>
    </xf>
    <xf numFmtId="0" fontId="10" fillId="0" borderId="0" xfId="53" applyFont="1" applyFill="1" applyProtection="1">
      <alignment/>
      <protection locked="0"/>
    </xf>
    <xf numFmtId="0" fontId="10" fillId="0" borderId="18" xfId="53" applyFont="1" applyFill="1" applyBorder="1" applyProtection="1">
      <alignment/>
      <protection locked="0"/>
    </xf>
    <xf numFmtId="0" fontId="10" fillId="0" borderId="27" xfId="53" applyFont="1" applyFill="1" applyBorder="1" applyProtection="1">
      <alignment/>
      <protection locked="0"/>
    </xf>
    <xf numFmtId="0" fontId="10" fillId="0" borderId="20" xfId="53" applyFont="1" applyFill="1" applyBorder="1" applyProtection="1">
      <alignment/>
      <protection locked="0"/>
    </xf>
    <xf numFmtId="0" fontId="10" fillId="0" borderId="0" xfId="53" applyFont="1" applyFill="1" applyBorder="1" applyProtection="1">
      <alignment/>
      <protection locked="0"/>
    </xf>
    <xf numFmtId="0" fontId="10" fillId="0" borderId="28" xfId="53" applyFont="1" applyFill="1" applyBorder="1" applyProtection="1">
      <alignment/>
      <protection locked="0"/>
    </xf>
    <xf numFmtId="0" fontId="9" fillId="0" borderId="21" xfId="53" applyFont="1" applyFill="1" applyBorder="1" applyProtection="1">
      <alignment/>
      <protection locked="0"/>
    </xf>
    <xf numFmtId="0" fontId="10" fillId="0" borderId="16" xfId="53" applyFont="1" applyFill="1" applyBorder="1" applyProtection="1">
      <alignment/>
      <protection locked="0"/>
    </xf>
    <xf numFmtId="0" fontId="10" fillId="0" borderId="32" xfId="53" applyFont="1" applyFill="1" applyBorder="1" applyProtection="1">
      <alignment/>
      <protection locked="0"/>
    </xf>
    <xf numFmtId="0" fontId="10" fillId="0" borderId="17" xfId="53" applyFont="1" applyFill="1" applyBorder="1" applyProtection="1">
      <alignment/>
      <protection locked="0"/>
    </xf>
    <xf numFmtId="0" fontId="9" fillId="0" borderId="0" xfId="53" applyFont="1" applyFill="1" applyBorder="1" applyProtection="1">
      <alignment/>
      <protection locked="0"/>
    </xf>
    <xf numFmtId="0" fontId="12" fillId="0" borderId="0" xfId="53" applyFont="1" applyFill="1" applyBorder="1" applyProtection="1">
      <alignment/>
      <protection locked="0"/>
    </xf>
    <xf numFmtId="0" fontId="10" fillId="0" borderId="20" xfId="53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52" applyNumberFormat="1" applyFont="1" applyBorder="1" applyAlignment="1" applyProtection="1">
      <alignment horizontal="right"/>
      <protection locked="0"/>
    </xf>
    <xf numFmtId="0" fontId="11" fillId="0" borderId="33" xfId="52" applyFont="1" applyBorder="1" applyAlignment="1" applyProtection="1">
      <alignment/>
      <protection locked="0"/>
    </xf>
    <xf numFmtId="0" fontId="10" fillId="0" borderId="33" xfId="52" applyFont="1" applyBorder="1" applyAlignment="1" applyProtection="1">
      <alignment horizontal="center"/>
      <protection locked="0"/>
    </xf>
    <xf numFmtId="3" fontId="10" fillId="0" borderId="33" xfId="52" applyNumberFormat="1" applyFont="1" applyBorder="1" applyAlignment="1" applyProtection="1">
      <alignment horizontal="right"/>
      <protection locked="0"/>
    </xf>
    <xf numFmtId="3" fontId="10" fillId="0" borderId="33" xfId="52" applyNumberFormat="1" applyFont="1" applyBorder="1" applyAlignment="1" applyProtection="1">
      <alignment horizontal="right"/>
      <protection/>
    </xf>
    <xf numFmtId="3" fontId="10" fillId="0" borderId="33" xfId="52" applyNumberFormat="1" applyFont="1" applyFill="1" applyBorder="1" applyAlignment="1" applyProtection="1">
      <alignment/>
      <protection/>
    </xf>
    <xf numFmtId="0" fontId="14" fillId="0" borderId="33" xfId="0" applyFont="1" applyBorder="1" applyAlignment="1" applyProtection="1">
      <alignment/>
      <protection locked="0"/>
    </xf>
    <xf numFmtId="0" fontId="11" fillId="18" borderId="14" xfId="52" applyFont="1" applyFill="1" applyBorder="1" applyAlignment="1" applyProtection="1">
      <alignment/>
      <protection locked="0"/>
    </xf>
    <xf numFmtId="0" fontId="10" fillId="18" borderId="14" xfId="52" applyFont="1" applyFill="1" applyBorder="1" applyAlignment="1" applyProtection="1">
      <alignment horizontal="center"/>
      <protection locked="0"/>
    </xf>
    <xf numFmtId="3" fontId="10" fillId="18" borderId="14" xfId="52" applyNumberFormat="1" applyFont="1" applyFill="1" applyBorder="1" applyAlignment="1" applyProtection="1">
      <alignment horizontal="right"/>
      <protection locked="0"/>
    </xf>
    <xf numFmtId="3" fontId="10" fillId="18" borderId="14" xfId="52" applyNumberFormat="1" applyFont="1" applyFill="1" applyBorder="1" applyAlignment="1" applyProtection="1">
      <alignment horizontal="right"/>
      <protection/>
    </xf>
    <xf numFmtId="0" fontId="8" fillId="18" borderId="30" xfId="52" applyFont="1" applyFill="1" applyBorder="1" applyAlignment="1" applyProtection="1">
      <alignment/>
      <protection/>
    </xf>
    <xf numFmtId="3" fontId="9" fillId="18" borderId="13" xfId="52" applyNumberFormat="1" applyFont="1" applyFill="1" applyBorder="1" applyAlignment="1" applyProtection="1">
      <alignment/>
      <protection/>
    </xf>
    <xf numFmtId="3" fontId="9" fillId="18" borderId="15" xfId="52" applyNumberFormat="1" applyFont="1" applyFill="1" applyBorder="1" applyAlignment="1" applyProtection="1">
      <alignment/>
      <protection/>
    </xf>
    <xf numFmtId="0" fontId="11" fillId="18" borderId="11" xfId="52" applyFont="1" applyFill="1" applyBorder="1" applyAlignment="1" applyProtection="1">
      <alignment/>
      <protection locked="0"/>
    </xf>
    <xf numFmtId="0" fontId="10" fillId="18" borderId="11" xfId="52" applyFont="1" applyFill="1" applyBorder="1" applyAlignment="1" applyProtection="1">
      <alignment horizontal="center"/>
      <protection locked="0"/>
    </xf>
    <xf numFmtId="3" fontId="10" fillId="18" borderId="11" xfId="52" applyNumberFormat="1" applyFont="1" applyFill="1" applyBorder="1" applyAlignment="1" applyProtection="1">
      <alignment horizontal="right"/>
      <protection locked="0"/>
    </xf>
    <xf numFmtId="3" fontId="9" fillId="18" borderId="12" xfId="52" applyNumberFormat="1" applyFont="1" applyFill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3" fontId="10" fillId="0" borderId="0" xfId="0" applyNumberFormat="1" applyFont="1" applyBorder="1" applyAlignment="1" applyProtection="1">
      <alignment horizontal="right"/>
      <protection locked="0"/>
    </xf>
    <xf numFmtId="0" fontId="20" fillId="19" borderId="16" xfId="52" applyNumberFormat="1" applyFont="1" applyFill="1" applyBorder="1" applyAlignment="1" applyProtection="1">
      <alignment horizontal="center"/>
      <protection/>
    </xf>
    <xf numFmtId="3" fontId="20" fillId="19" borderId="16" xfId="52" applyNumberFormat="1" applyFont="1" applyFill="1" applyBorder="1" applyAlignment="1" applyProtection="1">
      <alignment horizontal="right"/>
      <protection/>
    </xf>
    <xf numFmtId="3" fontId="20" fillId="19" borderId="16" xfId="52" applyNumberFormat="1" applyFont="1" applyFill="1" applyBorder="1" applyAlignment="1" applyProtection="1">
      <alignment horizontal="center"/>
      <protection/>
    </xf>
    <xf numFmtId="0" fontId="20" fillId="19" borderId="32" xfId="52" applyFont="1" applyFill="1" applyBorder="1" applyAlignment="1" applyProtection="1">
      <alignment horizontal="center"/>
      <protection/>
    </xf>
    <xf numFmtId="0" fontId="10" fillId="0" borderId="24" xfId="0" applyFont="1" applyBorder="1" applyAlignment="1">
      <alignment/>
    </xf>
    <xf numFmtId="0" fontId="10" fillId="0" borderId="22" xfId="0" applyFont="1" applyBorder="1" applyAlignment="1" applyProtection="1">
      <alignment/>
      <protection locked="0"/>
    </xf>
    <xf numFmtId="3" fontId="10" fillId="0" borderId="16" xfId="0" applyNumberFormat="1" applyFont="1" applyBorder="1" applyAlignment="1" applyProtection="1">
      <alignment horizontal="right"/>
      <protection locked="0"/>
    </xf>
    <xf numFmtId="0" fontId="10" fillId="0" borderId="16" xfId="0" applyFont="1" applyBorder="1" applyAlignment="1" applyProtection="1">
      <alignment/>
      <protection locked="0"/>
    </xf>
    <xf numFmtId="3" fontId="10" fillId="0" borderId="0" xfId="0" applyNumberFormat="1" applyFont="1" applyAlignment="1" applyProtection="1">
      <alignment horizontal="right"/>
      <protection locked="0"/>
    </xf>
    <xf numFmtId="0" fontId="10" fillId="0" borderId="19" xfId="0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/>
      <protection locked="0"/>
    </xf>
    <xf numFmtId="3" fontId="10" fillId="0" borderId="18" xfId="0" applyNumberFormat="1" applyFont="1" applyBorder="1" applyAlignment="1" applyProtection="1">
      <alignment horizontal="right"/>
      <protection locked="0"/>
    </xf>
    <xf numFmtId="0" fontId="10" fillId="0" borderId="24" xfId="0" applyFont="1" applyFill="1" applyBorder="1" applyAlignment="1" applyProtection="1">
      <alignment/>
      <protection locked="0"/>
    </xf>
    <xf numFmtId="3" fontId="10" fillId="0" borderId="24" xfId="0" applyNumberFormat="1" applyFont="1" applyFill="1" applyBorder="1" applyAlignment="1" applyProtection="1">
      <alignment horizontal="right"/>
      <protection locked="0"/>
    </xf>
    <xf numFmtId="0" fontId="10" fillId="0" borderId="19" xfId="0" applyFont="1" applyFill="1" applyBorder="1" applyAlignment="1" applyProtection="1">
      <alignment/>
      <protection locked="0"/>
    </xf>
    <xf numFmtId="0" fontId="10" fillId="0" borderId="18" xfId="0" applyFont="1" applyFill="1" applyBorder="1" applyAlignment="1" applyProtection="1">
      <alignment/>
      <protection locked="0"/>
    </xf>
    <xf numFmtId="3" fontId="10" fillId="0" borderId="18" xfId="0" applyNumberFormat="1" applyFont="1" applyFill="1" applyBorder="1" applyAlignment="1" applyProtection="1">
      <alignment horizontal="right"/>
      <protection locked="0"/>
    </xf>
    <xf numFmtId="0" fontId="10" fillId="0" borderId="22" xfId="0" applyFont="1" applyFill="1" applyBorder="1" applyAlignment="1" applyProtection="1">
      <alignment/>
      <protection locked="0"/>
    </xf>
    <xf numFmtId="0" fontId="10" fillId="0" borderId="16" xfId="0" applyFont="1" applyFill="1" applyBorder="1" applyAlignment="1" applyProtection="1">
      <alignment/>
      <protection locked="0"/>
    </xf>
    <xf numFmtId="3" fontId="10" fillId="0" borderId="16" xfId="0" applyNumberFormat="1" applyFont="1" applyFill="1" applyBorder="1" applyAlignment="1" applyProtection="1">
      <alignment horizontal="right"/>
      <protection locked="0"/>
    </xf>
    <xf numFmtId="0" fontId="24" fillId="19" borderId="24" xfId="52" applyFont="1" applyFill="1" applyBorder="1" applyAlignment="1" applyProtection="1">
      <alignment horizontal="center"/>
      <protection locked="0"/>
    </xf>
    <xf numFmtId="3" fontId="24" fillId="19" borderId="24" xfId="52" applyNumberFormat="1" applyFont="1" applyFill="1" applyBorder="1" applyAlignment="1" applyProtection="1">
      <alignment horizontal="right"/>
      <protection locked="0"/>
    </xf>
    <xf numFmtId="3" fontId="20" fillId="19" borderId="24" xfId="52" applyNumberFormat="1" applyFont="1" applyFill="1" applyBorder="1" applyAlignment="1" applyProtection="1">
      <alignment/>
      <protection/>
    </xf>
    <xf numFmtId="3" fontId="20" fillId="19" borderId="25" xfId="52" applyNumberFormat="1" applyFont="1" applyFill="1" applyBorder="1" applyAlignment="1" applyProtection="1">
      <alignment/>
      <protection/>
    </xf>
    <xf numFmtId="0" fontId="9" fillId="5" borderId="29" xfId="0" applyFont="1" applyFill="1" applyBorder="1" applyAlignment="1" applyProtection="1">
      <alignment horizontal="left"/>
      <protection locked="0"/>
    </xf>
    <xf numFmtId="0" fontId="9" fillId="5" borderId="25" xfId="0" applyFont="1" applyFill="1" applyBorder="1" applyAlignment="1" applyProtection="1">
      <alignment horizontal="left"/>
      <protection locked="0"/>
    </xf>
    <xf numFmtId="0" fontId="10" fillId="0" borderId="29" xfId="0" applyFont="1" applyBorder="1" applyAlignment="1" applyProtection="1">
      <alignment/>
      <protection locked="0"/>
    </xf>
    <xf numFmtId="0" fontId="10" fillId="0" borderId="24" xfId="0" applyFont="1" applyBorder="1" applyAlignment="1" applyProtection="1">
      <alignment/>
      <protection locked="0"/>
    </xf>
    <xf numFmtId="3" fontId="10" fillId="0" borderId="24" xfId="0" applyNumberFormat="1" applyFont="1" applyBorder="1" applyAlignment="1" applyProtection="1">
      <alignment horizontal="right"/>
      <protection locked="0"/>
    </xf>
    <xf numFmtId="3" fontId="10" fillId="0" borderId="24" xfId="0" applyNumberFormat="1" applyFont="1" applyBorder="1" applyAlignment="1" applyProtection="1">
      <alignment/>
      <protection/>
    </xf>
    <xf numFmtId="0" fontId="8" fillId="5" borderId="25" xfId="52" applyFont="1" applyFill="1" applyBorder="1" applyAlignment="1" applyProtection="1">
      <alignment/>
      <protection locked="0"/>
    </xf>
    <xf numFmtId="0" fontId="8" fillId="5" borderId="29" xfId="0" applyFont="1" applyFill="1" applyBorder="1" applyAlignment="1">
      <alignment horizontal="left"/>
    </xf>
    <xf numFmtId="0" fontId="8" fillId="18" borderId="30" xfId="52" applyFont="1" applyFill="1" applyBorder="1" applyAlignment="1" applyProtection="1">
      <alignment horizontal="left"/>
      <protection locked="0"/>
    </xf>
    <xf numFmtId="0" fontId="9" fillId="18" borderId="14" xfId="52" applyFont="1" applyFill="1" applyBorder="1" applyAlignment="1" applyProtection="1">
      <alignment horizontal="left"/>
      <protection locked="0"/>
    </xf>
    <xf numFmtId="3" fontId="9" fillId="18" borderId="52" xfId="52" applyNumberFormat="1" applyFont="1" applyFill="1" applyBorder="1" applyAlignment="1" applyProtection="1">
      <alignment/>
      <protection/>
    </xf>
    <xf numFmtId="0" fontId="8" fillId="18" borderId="30" xfId="0" applyFont="1" applyFill="1" applyBorder="1" applyAlignment="1">
      <alignment/>
    </xf>
    <xf numFmtId="0" fontId="11" fillId="18" borderId="30" xfId="52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10" fillId="0" borderId="0" xfId="52" applyFont="1" applyFill="1" applyBorder="1" applyAlignment="1" applyProtection="1">
      <alignment horizontal="center"/>
      <protection locked="0"/>
    </xf>
    <xf numFmtId="3" fontId="10" fillId="0" borderId="0" xfId="52" applyNumberFormat="1" applyFont="1" applyFill="1" applyBorder="1" applyAlignment="1" applyProtection="1">
      <alignment horizontal="right"/>
      <protection locked="0"/>
    </xf>
    <xf numFmtId="0" fontId="8" fillId="0" borderId="0" xfId="52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 locked="0"/>
    </xf>
    <xf numFmtId="0" fontId="8" fillId="0" borderId="11" xfId="52" applyFont="1" applyBorder="1" applyAlignment="1" applyProtection="1">
      <alignment/>
      <protection/>
    </xf>
    <xf numFmtId="0" fontId="8" fillId="0" borderId="23" xfId="52" applyFont="1" applyBorder="1" applyAlignment="1" applyProtection="1">
      <alignment/>
      <protection/>
    </xf>
    <xf numFmtId="3" fontId="11" fillId="0" borderId="28" xfId="0" applyNumberFormat="1" applyFont="1" applyBorder="1" applyAlignment="1" applyProtection="1">
      <alignment/>
      <protection locked="0"/>
    </xf>
    <xf numFmtId="0" fontId="11" fillId="0" borderId="23" xfId="52" applyFont="1" applyBorder="1" applyAlignment="1" applyProtection="1">
      <alignment/>
      <protection locked="0"/>
    </xf>
    <xf numFmtId="3" fontId="11" fillId="0" borderId="23" xfId="0" applyNumberFormat="1" applyFont="1" applyBorder="1" applyAlignment="1" applyProtection="1">
      <alignment/>
      <protection locked="0"/>
    </xf>
    <xf numFmtId="3" fontId="10" fillId="18" borderId="11" xfId="52" applyNumberFormat="1" applyFont="1" applyFill="1" applyBorder="1" applyAlignment="1" applyProtection="1">
      <alignment horizontal="right"/>
      <protection/>
    </xf>
    <xf numFmtId="3" fontId="11" fillId="0" borderId="0" xfId="0" applyNumberFormat="1" applyFont="1" applyBorder="1" applyAlignment="1" applyProtection="1">
      <alignment/>
      <protection locked="0"/>
    </xf>
    <xf numFmtId="3" fontId="11" fillId="0" borderId="11" xfId="0" applyNumberFormat="1" applyFont="1" applyBorder="1" applyAlignment="1" applyProtection="1">
      <alignment/>
      <protection locked="0"/>
    </xf>
    <xf numFmtId="3" fontId="10" fillId="0" borderId="20" xfId="53" applyNumberFormat="1" applyFont="1" applyFill="1" applyBorder="1" applyProtection="1">
      <alignment/>
      <protection/>
    </xf>
    <xf numFmtId="0" fontId="9" fillId="0" borderId="0" xfId="52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/>
      <protection locked="0"/>
    </xf>
    <xf numFmtId="3" fontId="10" fillId="0" borderId="0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3" fontId="10" fillId="0" borderId="0" xfId="52" applyNumberFormat="1" applyFont="1" applyFill="1" applyBorder="1" applyAlignment="1" applyProtection="1">
      <alignment horizontal="left"/>
      <protection locked="0"/>
    </xf>
    <xf numFmtId="177" fontId="10" fillId="0" borderId="53" xfId="0" applyNumberFormat="1" applyFont="1" applyFill="1" applyBorder="1" applyAlignment="1" applyProtection="1">
      <alignment horizontal="right"/>
      <protection/>
    </xf>
    <xf numFmtId="0" fontId="9" fillId="0" borderId="48" xfId="53" applyFont="1" applyBorder="1" applyAlignment="1" applyProtection="1">
      <alignment horizontal="center"/>
      <protection/>
    </xf>
    <xf numFmtId="0" fontId="9" fillId="0" borderId="43" xfId="53" applyFont="1" applyBorder="1" applyAlignment="1" applyProtection="1">
      <alignment horizontal="center"/>
      <protection/>
    </xf>
    <xf numFmtId="0" fontId="9" fillId="0" borderId="26" xfId="53" applyFont="1" applyBorder="1" applyAlignment="1" applyProtection="1">
      <alignment horizontal="center"/>
      <protection locked="0"/>
    </xf>
    <xf numFmtId="0" fontId="9" fillId="0" borderId="12" xfId="53" applyFont="1" applyBorder="1" applyAlignment="1" applyProtection="1" quotePrefix="1">
      <alignment horizontal="center"/>
      <protection/>
    </xf>
    <xf numFmtId="0" fontId="9" fillId="0" borderId="54" xfId="53" applyFont="1" applyBorder="1" applyAlignment="1" applyProtection="1" quotePrefix="1">
      <alignment horizontal="center"/>
      <protection/>
    </xf>
    <xf numFmtId="3" fontId="11" fillId="0" borderId="16" xfId="0" applyNumberFormat="1" applyFont="1" applyBorder="1" applyAlignment="1" applyProtection="1">
      <alignment/>
      <protection locked="0"/>
    </xf>
    <xf numFmtId="0" fontId="22" fillId="19" borderId="55" xfId="52" applyFont="1" applyFill="1" applyBorder="1" applyAlignment="1" applyProtection="1">
      <alignment horizontal="left"/>
      <protection locked="0"/>
    </xf>
    <xf numFmtId="0" fontId="29" fillId="0" borderId="23" xfId="53" applyFont="1" applyBorder="1" applyProtection="1">
      <alignment/>
      <protection/>
    </xf>
    <xf numFmtId="0" fontId="9" fillId="0" borderId="16" xfId="53" applyFont="1" applyBorder="1" applyProtection="1">
      <alignment/>
      <protection/>
    </xf>
    <xf numFmtId="0" fontId="10" fillId="0" borderId="16" xfId="53" applyFont="1" applyBorder="1" applyProtection="1">
      <alignment/>
      <protection locked="0"/>
    </xf>
    <xf numFmtId="0" fontId="10" fillId="0" borderId="0" xfId="53" applyFont="1" applyBorder="1" applyProtection="1">
      <alignment/>
      <protection locked="0"/>
    </xf>
    <xf numFmtId="0" fontId="29" fillId="0" borderId="14" xfId="53" applyFont="1" applyBorder="1" applyProtection="1">
      <alignment/>
      <protection/>
    </xf>
    <xf numFmtId="0" fontId="10" fillId="0" borderId="0" xfId="53" applyFont="1" applyFill="1" applyBorder="1" applyAlignment="1" applyProtection="1">
      <alignment horizontal="center"/>
      <protection locked="0"/>
    </xf>
    <xf numFmtId="0" fontId="9" fillId="0" borderId="16" xfId="53" applyFont="1" applyFill="1" applyBorder="1" applyProtection="1">
      <alignment/>
      <protection locked="0"/>
    </xf>
    <xf numFmtId="0" fontId="11" fillId="0" borderId="48" xfId="52" applyFont="1" applyBorder="1" applyProtection="1">
      <alignment/>
      <protection/>
    </xf>
    <xf numFmtId="0" fontId="11" fillId="0" borderId="23" xfId="52" applyFont="1" applyBorder="1" applyProtection="1">
      <alignment/>
      <protection/>
    </xf>
    <xf numFmtId="0" fontId="11" fillId="0" borderId="41" xfId="52" applyFont="1" applyFill="1" applyBorder="1" applyProtection="1">
      <alignment/>
      <protection/>
    </xf>
    <xf numFmtId="0" fontId="22" fillId="19" borderId="56" xfId="52" applyFont="1" applyFill="1" applyBorder="1" applyAlignment="1" applyProtection="1">
      <alignment horizontal="left"/>
      <protection locked="0"/>
    </xf>
    <xf numFmtId="0" fontId="11" fillId="0" borderId="41" xfId="52" applyFont="1" applyBorder="1" applyProtection="1">
      <alignment/>
      <protection/>
    </xf>
    <xf numFmtId="0" fontId="11" fillId="0" borderId="41" xfId="52" applyFont="1" applyFill="1" applyBorder="1" applyAlignment="1" applyProtection="1">
      <alignment horizontal="left"/>
      <protection/>
    </xf>
    <xf numFmtId="0" fontId="8" fillId="0" borderId="41" xfId="52" applyFont="1" applyFill="1" applyBorder="1" applyProtection="1">
      <alignment/>
      <protection/>
    </xf>
    <xf numFmtId="0" fontId="22" fillId="19" borderId="57" xfId="52" applyFont="1" applyFill="1" applyBorder="1" applyAlignment="1" applyProtection="1">
      <alignment horizontal="left"/>
      <protection locked="0"/>
    </xf>
    <xf numFmtId="0" fontId="22" fillId="19" borderId="58" xfId="52" applyFont="1" applyFill="1" applyBorder="1" applyAlignment="1" applyProtection="1">
      <alignment horizontal="left"/>
      <protection locked="0"/>
    </xf>
    <xf numFmtId="3" fontId="10" fillId="0" borderId="59" xfId="53" applyNumberFormat="1" applyFont="1" applyFill="1" applyBorder="1" applyProtection="1">
      <alignment/>
      <protection/>
    </xf>
    <xf numFmtId="3" fontId="10" fillId="0" borderId="29" xfId="53" applyNumberFormat="1" applyFont="1" applyFill="1" applyBorder="1" applyProtection="1">
      <alignment/>
      <protection/>
    </xf>
    <xf numFmtId="0" fontId="10" fillId="0" borderId="60" xfId="53" applyFont="1" applyBorder="1" applyAlignment="1">
      <alignment horizontal="left"/>
      <protection/>
    </xf>
    <xf numFmtId="0" fontId="10" fillId="0" borderId="54" xfId="53" applyFont="1" applyBorder="1" applyAlignment="1">
      <alignment horizontal="left"/>
      <protection/>
    </xf>
    <xf numFmtId="14" fontId="10" fillId="0" borderId="0" xfId="0" applyNumberFormat="1" applyFont="1" applyAlignment="1" applyProtection="1">
      <alignment horizontal="left"/>
      <protection locked="0"/>
    </xf>
    <xf numFmtId="3" fontId="10" fillId="0" borderId="16" xfId="52" applyNumberFormat="1" applyFont="1" applyBorder="1" applyAlignment="1" applyProtection="1">
      <alignment horizontal="center"/>
      <protection locked="0"/>
    </xf>
    <xf numFmtId="3" fontId="10" fillId="0" borderId="16" xfId="52" applyNumberFormat="1" applyFont="1" applyFill="1" applyBorder="1" applyAlignment="1" applyProtection="1">
      <alignment horizontal="center"/>
      <protection locked="0"/>
    </xf>
    <xf numFmtId="9" fontId="10" fillId="0" borderId="16" xfId="55" applyFont="1" applyFill="1" applyBorder="1" applyAlignment="1" applyProtection="1">
      <alignment horizontal="center"/>
      <protection locked="0"/>
    </xf>
    <xf numFmtId="3" fontId="11" fillId="0" borderId="10" xfId="0" applyNumberFormat="1" applyFont="1" applyFill="1" applyBorder="1" applyAlignment="1" applyProtection="1">
      <alignment/>
      <protection locked="0"/>
    </xf>
    <xf numFmtId="9" fontId="11" fillId="0" borderId="10" xfId="55" applyFont="1" applyFill="1" applyBorder="1" applyAlignment="1" applyProtection="1">
      <alignment/>
      <protection locked="0"/>
    </xf>
    <xf numFmtId="3" fontId="10" fillId="0" borderId="13" xfId="52" applyNumberFormat="1" applyFont="1" applyFill="1" applyBorder="1" applyAlignment="1" applyProtection="1">
      <alignment/>
      <protection/>
    </xf>
    <xf numFmtId="2" fontId="11" fillId="0" borderId="16" xfId="0" applyNumberFormat="1" applyFont="1" applyFill="1" applyBorder="1" applyAlignment="1" applyProtection="1">
      <alignment/>
      <protection locked="0"/>
    </xf>
    <xf numFmtId="2" fontId="11" fillId="0" borderId="16" xfId="55" applyNumberFormat="1" applyFont="1" applyFill="1" applyBorder="1" applyAlignment="1" applyProtection="1">
      <alignment/>
      <protection locked="0"/>
    </xf>
    <xf numFmtId="0" fontId="11" fillId="0" borderId="13" xfId="52" applyFont="1" applyFill="1" applyBorder="1" applyAlignment="1" applyProtection="1">
      <alignment/>
      <protection locked="0"/>
    </xf>
    <xf numFmtId="0" fontId="8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Border="1" applyAlignment="1" applyProtection="1">
      <alignment horizontal="center"/>
      <protection locked="0"/>
    </xf>
    <xf numFmtId="4" fontId="11" fillId="7" borderId="31" xfId="54" applyNumberFormat="1" applyFont="1" applyFill="1" applyBorder="1" applyProtection="1">
      <alignment/>
      <protection/>
    </xf>
    <xf numFmtId="0" fontId="27" fillId="0" borderId="0" xfId="52" applyFont="1" applyBorder="1" applyAlignment="1" applyProtection="1">
      <alignment horizontal="left"/>
      <protection locked="0"/>
    </xf>
    <xf numFmtId="0" fontId="11" fillId="0" borderId="0" xfId="54" applyFont="1" applyProtection="1">
      <alignment/>
      <protection locked="0"/>
    </xf>
    <xf numFmtId="0" fontId="8" fillId="0" borderId="16" xfId="54" applyNumberFormat="1" applyFont="1" applyBorder="1" applyProtection="1">
      <alignment/>
      <protection locked="0"/>
    </xf>
    <xf numFmtId="0" fontId="11" fillId="0" borderId="16" xfId="54" applyNumberFormat="1" applyFont="1" applyFill="1" applyBorder="1" applyAlignment="1" applyProtection="1">
      <alignment horizontal="right"/>
      <protection locked="0"/>
    </xf>
    <xf numFmtId="0" fontId="11" fillId="0" borderId="16" xfId="54" applyNumberFormat="1" applyFont="1" applyBorder="1" applyProtection="1">
      <alignment/>
      <protection locked="0"/>
    </xf>
    <xf numFmtId="0" fontId="11" fillId="0" borderId="31" xfId="54" applyFont="1" applyBorder="1" applyProtection="1">
      <alignment/>
      <protection locked="0"/>
    </xf>
    <xf numFmtId="0" fontId="11" fillId="0" borderId="31" xfId="54" applyFont="1" applyBorder="1" applyAlignment="1" applyProtection="1">
      <alignment horizontal="center"/>
      <protection locked="0"/>
    </xf>
    <xf numFmtId="0" fontId="11" fillId="0" borderId="20" xfId="54" applyFont="1" applyBorder="1" applyProtection="1">
      <alignment/>
      <protection locked="0"/>
    </xf>
    <xf numFmtId="0" fontId="11" fillId="0" borderId="0" xfId="53" applyFont="1" applyAlignment="1" applyProtection="1">
      <alignment horizontal="left"/>
      <protection locked="0"/>
    </xf>
    <xf numFmtId="0" fontId="8" fillId="0" borderId="0" xfId="54" applyFont="1" applyProtection="1">
      <alignment/>
      <protection locked="0"/>
    </xf>
    <xf numFmtId="0" fontId="11" fillId="20" borderId="31" xfId="54" applyFont="1" applyFill="1" applyBorder="1" applyProtection="1">
      <alignment/>
      <protection locked="0"/>
    </xf>
    <xf numFmtId="0" fontId="8" fillId="0" borderId="31" xfId="54" applyFont="1" applyBorder="1" applyProtection="1">
      <alignment/>
      <protection locked="0"/>
    </xf>
    <xf numFmtId="3" fontId="11" fillId="20" borderId="31" xfId="54" applyNumberFormat="1" applyFont="1" applyFill="1" applyBorder="1" applyProtection="1">
      <alignment/>
      <protection locked="0"/>
    </xf>
    <xf numFmtId="0" fontId="8" fillId="0" borderId="20" xfId="54" applyFont="1" applyBorder="1" applyProtection="1">
      <alignment/>
      <protection locked="0"/>
    </xf>
    <xf numFmtId="0" fontId="11" fillId="0" borderId="0" xfId="54" applyFont="1" applyFill="1" applyProtection="1">
      <alignment/>
      <protection locked="0"/>
    </xf>
    <xf numFmtId="0" fontId="8" fillId="0" borderId="31" xfId="54" applyFont="1" applyBorder="1" applyAlignment="1" applyProtection="1">
      <alignment horizontal="center"/>
      <protection locked="0"/>
    </xf>
    <xf numFmtId="0" fontId="8" fillId="0" borderId="31" xfId="54" applyFont="1" applyBorder="1" applyAlignment="1" applyProtection="1">
      <alignment horizontal="center" wrapText="1"/>
      <protection locked="0"/>
    </xf>
    <xf numFmtId="0" fontId="8" fillId="18" borderId="31" xfId="54" applyFont="1" applyFill="1" applyBorder="1" applyAlignment="1" applyProtection="1">
      <alignment horizontal="center"/>
      <protection locked="0"/>
    </xf>
    <xf numFmtId="3" fontId="8" fillId="0" borderId="31" xfId="54" applyNumberFormat="1" applyFont="1" applyBorder="1" applyAlignment="1" applyProtection="1">
      <alignment horizontal="center"/>
      <protection locked="0"/>
    </xf>
    <xf numFmtId="0" fontId="9" fillId="0" borderId="31" xfId="54" applyFont="1" applyBorder="1" applyAlignment="1" applyProtection="1">
      <alignment horizontal="center" wrapText="1"/>
      <protection locked="0"/>
    </xf>
    <xf numFmtId="0" fontId="9" fillId="0" borderId="31" xfId="54" applyFont="1" applyFill="1" applyBorder="1" applyAlignment="1" applyProtection="1">
      <alignment horizontal="center" wrapText="1"/>
      <protection locked="0"/>
    </xf>
    <xf numFmtId="0" fontId="8" fillId="0" borderId="31" xfId="54" applyFont="1" applyFill="1" applyBorder="1" applyAlignment="1" applyProtection="1">
      <alignment horizontal="center" wrapText="1"/>
      <protection locked="0"/>
    </xf>
    <xf numFmtId="0" fontId="11" fillId="0" borderId="0" xfId="54" applyFont="1" applyAlignment="1" applyProtection="1">
      <alignment horizontal="center"/>
      <protection locked="0"/>
    </xf>
    <xf numFmtId="3" fontId="11" fillId="0" borderId="31" xfId="54" applyNumberFormat="1" applyFont="1" applyBorder="1" applyProtection="1">
      <alignment/>
      <protection locked="0"/>
    </xf>
    <xf numFmtId="3" fontId="11" fillId="18" borderId="31" xfId="54" applyNumberFormat="1" applyFont="1" applyFill="1" applyBorder="1" applyProtection="1">
      <alignment/>
      <protection locked="0"/>
    </xf>
    <xf numFmtId="0" fontId="11" fillId="0" borderId="31" xfId="54" applyFont="1" applyFill="1" applyBorder="1" applyProtection="1">
      <alignment/>
      <protection locked="0"/>
    </xf>
    <xf numFmtId="10" fontId="11" fillId="20" borderId="31" xfId="54" applyNumberFormat="1" applyFont="1" applyFill="1" applyBorder="1" applyProtection="1">
      <alignment/>
      <protection locked="0"/>
    </xf>
    <xf numFmtId="3" fontId="8" fillId="0" borderId="31" xfId="54" applyNumberFormat="1" applyFont="1" applyBorder="1" applyProtection="1">
      <alignment/>
      <protection locked="0"/>
    </xf>
    <xf numFmtId="9" fontId="8" fillId="0" borderId="31" xfId="54" applyNumberFormat="1" applyFont="1" applyBorder="1" applyProtection="1">
      <alignment/>
      <protection locked="0"/>
    </xf>
    <xf numFmtId="3" fontId="8" fillId="18" borderId="31" xfId="54" applyNumberFormat="1" applyFont="1" applyFill="1" applyBorder="1" applyProtection="1">
      <alignment/>
      <protection locked="0"/>
    </xf>
    <xf numFmtId="3" fontId="11" fillId="0" borderId="0" xfId="54" applyNumberFormat="1" applyFont="1" applyProtection="1">
      <alignment/>
      <protection locked="0"/>
    </xf>
    <xf numFmtId="3" fontId="11" fillId="7" borderId="31" xfId="54" applyNumberFormat="1" applyFont="1" applyFill="1" applyBorder="1" applyProtection="1">
      <alignment/>
      <protection/>
    </xf>
    <xf numFmtId="0" fontId="10" fillId="0" borderId="40" xfId="52" applyFont="1" applyFill="1" applyBorder="1" applyProtection="1">
      <alignment/>
      <protection/>
    </xf>
    <xf numFmtId="3" fontId="10" fillId="0" borderId="61" xfId="52" applyNumberFormat="1" applyFont="1" applyFill="1" applyBorder="1" applyProtection="1">
      <alignment/>
      <protection/>
    </xf>
    <xf numFmtId="0" fontId="10" fillId="0" borderId="39" xfId="52" applyFont="1" applyFill="1" applyBorder="1" applyProtection="1">
      <alignment/>
      <protection/>
    </xf>
    <xf numFmtId="0" fontId="10" fillId="0" borderId="39" xfId="52" applyFont="1" applyFill="1" applyBorder="1" applyAlignment="1" applyProtection="1">
      <alignment horizontal="left"/>
      <protection/>
    </xf>
    <xf numFmtId="3" fontId="10" fillId="0" borderId="39" xfId="52" applyNumberFormat="1" applyFont="1" applyFill="1" applyBorder="1" applyProtection="1">
      <alignment/>
      <protection/>
    </xf>
    <xf numFmtId="3" fontId="10" fillId="0" borderId="41" xfId="52" applyNumberFormat="1" applyFont="1" applyFill="1" applyBorder="1" applyProtection="1">
      <alignment/>
      <protection/>
    </xf>
    <xf numFmtId="0" fontId="10" fillId="0" borderId="39" xfId="50" applyFont="1" applyFill="1" applyBorder="1" applyProtection="1">
      <alignment/>
      <protection/>
    </xf>
    <xf numFmtId="3" fontId="10" fillId="0" borderId="39" xfId="50" applyNumberFormat="1" applyFont="1" applyFill="1" applyBorder="1" applyProtection="1">
      <alignment/>
      <protection/>
    </xf>
    <xf numFmtId="0" fontId="10" fillId="0" borderId="0" xfId="50" applyFont="1" applyProtection="1">
      <alignment/>
      <protection locked="0"/>
    </xf>
    <xf numFmtId="17" fontId="14" fillId="0" borderId="0" xfId="50" applyNumberFormat="1" applyFont="1" applyProtection="1">
      <alignment/>
      <protection locked="0"/>
    </xf>
    <xf numFmtId="17" fontId="26" fillId="0" borderId="0" xfId="50" applyNumberFormat="1" applyFont="1" applyProtection="1">
      <alignment/>
      <protection locked="0"/>
    </xf>
    <xf numFmtId="0" fontId="26" fillId="0" borderId="0" xfId="50" applyFont="1" applyProtection="1">
      <alignment/>
      <protection locked="0"/>
    </xf>
    <xf numFmtId="3" fontId="12" fillId="0" borderId="0" xfId="50" applyNumberFormat="1" applyFont="1" applyProtection="1">
      <alignment/>
      <protection locked="0"/>
    </xf>
    <xf numFmtId="3" fontId="14" fillId="0" borderId="0" xfId="50" applyNumberFormat="1" applyFont="1" applyProtection="1">
      <alignment/>
      <protection locked="0"/>
    </xf>
    <xf numFmtId="0" fontId="14" fillId="0" borderId="0" xfId="50" applyFont="1" applyBorder="1" applyProtection="1">
      <alignment/>
      <protection locked="0"/>
    </xf>
    <xf numFmtId="0" fontId="9" fillId="19" borderId="19" xfId="50" applyFont="1" applyFill="1" applyBorder="1" applyProtection="1">
      <alignment/>
      <protection locked="0"/>
    </xf>
    <xf numFmtId="0" fontId="10" fillId="0" borderId="42" xfId="50" applyFont="1" applyFill="1" applyBorder="1" applyProtection="1">
      <alignment/>
      <protection locked="0"/>
    </xf>
    <xf numFmtId="0" fontId="12" fillId="0" borderId="0" xfId="50" applyFont="1" applyFill="1" applyProtection="1">
      <alignment/>
      <protection locked="0"/>
    </xf>
    <xf numFmtId="3" fontId="11" fillId="0" borderId="31" xfId="54" applyNumberFormat="1" applyFont="1" applyBorder="1" applyProtection="1">
      <alignment/>
      <protection/>
    </xf>
    <xf numFmtId="10" fontId="11" fillId="7" borderId="31" xfId="54" applyNumberFormat="1" applyFont="1" applyFill="1" applyBorder="1" applyProtection="1">
      <alignment/>
      <protection/>
    </xf>
    <xf numFmtId="0" fontId="11" fillId="0" borderId="31" xfId="54" applyFont="1" applyBorder="1" applyProtection="1">
      <alignment/>
      <protection/>
    </xf>
    <xf numFmtId="0" fontId="11" fillId="0" borderId="0" xfId="54" applyFont="1" applyProtection="1">
      <alignment/>
      <protection/>
    </xf>
    <xf numFmtId="3" fontId="8" fillId="0" borderId="31" xfId="54" applyNumberFormat="1" applyFont="1" applyBorder="1" applyProtection="1">
      <alignment/>
      <protection/>
    </xf>
    <xf numFmtId="3" fontId="8" fillId="7" borderId="31" xfId="54" applyNumberFormat="1" applyFont="1" applyFill="1" applyBorder="1" applyProtection="1">
      <alignment/>
      <protection/>
    </xf>
    <xf numFmtId="0" fontId="8" fillId="0" borderId="31" xfId="54" applyFont="1" applyBorder="1" applyProtection="1">
      <alignment/>
      <protection/>
    </xf>
    <xf numFmtId="10" fontId="8" fillId="7" borderId="31" xfId="54" applyNumberFormat="1" applyFont="1" applyFill="1" applyBorder="1" applyProtection="1">
      <alignment/>
      <protection/>
    </xf>
    <xf numFmtId="0" fontId="17" fillId="0" borderId="0" xfId="52" applyFont="1" applyBorder="1" applyAlignment="1" applyProtection="1">
      <alignment horizontal="left"/>
      <protection locked="0"/>
    </xf>
    <xf numFmtId="0" fontId="8" fillId="0" borderId="0" xfId="52" applyNumberFormat="1" applyFont="1" applyFill="1" applyBorder="1" applyAlignment="1" applyProtection="1">
      <alignment horizontal="center"/>
      <protection locked="0"/>
    </xf>
    <xf numFmtId="0" fontId="8" fillId="0" borderId="0" xfId="52" applyFont="1" applyFill="1" applyBorder="1" applyProtection="1">
      <alignment/>
      <protection locked="0"/>
    </xf>
    <xf numFmtId="3" fontId="8" fillId="0" borderId="0" xfId="52" applyNumberFormat="1" applyFont="1" applyFill="1" applyBorder="1" applyAlignment="1" applyProtection="1">
      <alignment horizontal="right"/>
      <protection locked="0"/>
    </xf>
    <xf numFmtId="3" fontId="11" fillId="0" borderId="0" xfId="55" applyNumberFormat="1" applyFont="1" applyFill="1" applyBorder="1" applyAlignment="1" applyProtection="1">
      <alignment horizontal="right"/>
      <protection locked="0"/>
    </xf>
    <xf numFmtId="0" fontId="11" fillId="0" borderId="0" xfId="54" applyFont="1" applyBorder="1" applyProtection="1">
      <alignment/>
      <protection locked="0"/>
    </xf>
    <xf numFmtId="0" fontId="11" fillId="0" borderId="0" xfId="54" applyFont="1" applyFill="1" applyBorder="1" applyProtection="1">
      <alignment/>
      <protection locked="0"/>
    </xf>
    <xf numFmtId="0" fontId="8" fillId="21" borderId="38" xfId="54" applyFont="1" applyFill="1" applyBorder="1" applyAlignment="1" applyProtection="1">
      <alignment horizontal="center"/>
      <protection locked="0"/>
    </xf>
    <xf numFmtId="2" fontId="11" fillId="0" borderId="0" xfId="54" applyNumberFormat="1" applyFont="1" applyFill="1" applyBorder="1" applyProtection="1">
      <alignment/>
      <protection locked="0"/>
    </xf>
    <xf numFmtId="0" fontId="8" fillId="21" borderId="40" xfId="54" applyFont="1" applyFill="1" applyBorder="1" applyAlignment="1" applyProtection="1">
      <alignment horizontal="center"/>
      <protection locked="0"/>
    </xf>
    <xf numFmtId="0" fontId="8" fillId="21" borderId="39" xfId="54" applyFont="1" applyFill="1" applyBorder="1" applyAlignment="1" applyProtection="1">
      <alignment horizontal="center"/>
      <protection locked="0"/>
    </xf>
    <xf numFmtId="0" fontId="8" fillId="21" borderId="42" xfId="54" applyFont="1" applyFill="1" applyBorder="1" applyAlignment="1" applyProtection="1">
      <alignment horizontal="center"/>
      <protection locked="0"/>
    </xf>
    <xf numFmtId="0" fontId="25" fillId="0" borderId="31" xfId="54" applyFont="1" applyBorder="1" applyAlignment="1" applyProtection="1">
      <alignment horizontal="center"/>
      <protection locked="0"/>
    </xf>
    <xf numFmtId="0" fontId="25" fillId="0" borderId="31" xfId="54" applyFont="1" applyBorder="1" applyAlignment="1" applyProtection="1">
      <alignment horizontal="center" wrapText="1"/>
      <protection locked="0"/>
    </xf>
    <xf numFmtId="0" fontId="25" fillId="18" borderId="31" xfId="54" applyFont="1" applyFill="1" applyBorder="1" applyAlignment="1" applyProtection="1">
      <alignment horizontal="center"/>
      <protection locked="0"/>
    </xf>
    <xf numFmtId="0" fontId="11" fillId="0" borderId="29" xfId="54" applyFont="1" applyBorder="1" applyProtection="1">
      <alignment/>
      <protection locked="0"/>
    </xf>
    <xf numFmtId="0" fontId="3" fillId="0" borderId="0" xfId="50" applyProtection="1">
      <alignment/>
      <protection locked="0"/>
    </xf>
    <xf numFmtId="0" fontId="25" fillId="0" borderId="29" xfId="54" applyFont="1" applyBorder="1" applyProtection="1">
      <alignment/>
      <protection locked="0"/>
    </xf>
    <xf numFmtId="0" fontId="25" fillId="0" borderId="31" xfId="54" applyFont="1" applyBorder="1" applyProtection="1">
      <alignment/>
      <protection locked="0"/>
    </xf>
    <xf numFmtId="3" fontId="25" fillId="0" borderId="31" xfId="54" applyNumberFormat="1" applyFont="1" applyBorder="1" applyProtection="1">
      <alignment/>
      <protection locked="0"/>
    </xf>
    <xf numFmtId="3" fontId="25" fillId="18" borderId="31" xfId="54" applyNumberFormat="1" applyFont="1" applyFill="1" applyBorder="1" applyProtection="1">
      <alignment/>
      <protection locked="0"/>
    </xf>
    <xf numFmtId="0" fontId="8" fillId="0" borderId="16" xfId="54" applyFont="1" applyBorder="1" applyProtection="1">
      <alignment/>
      <protection locked="0"/>
    </xf>
    <xf numFmtId="0" fontId="3" fillId="0" borderId="31" xfId="50" applyBorder="1" applyProtection="1">
      <alignment/>
      <protection locked="0"/>
    </xf>
    <xf numFmtId="4" fontId="11" fillId="18" borderId="31" xfId="54" applyNumberFormat="1" applyFont="1" applyFill="1" applyBorder="1" applyProtection="1">
      <alignment/>
      <protection/>
    </xf>
    <xf numFmtId="3" fontId="11" fillId="18" borderId="31" xfId="54" applyNumberFormat="1" applyFont="1" applyFill="1" applyBorder="1" applyProtection="1">
      <alignment/>
      <protection/>
    </xf>
    <xf numFmtId="191" fontId="11" fillId="7" borderId="31" xfId="54" applyNumberFormat="1" applyFont="1" applyFill="1" applyBorder="1" applyProtection="1">
      <alignment/>
      <protection/>
    </xf>
    <xf numFmtId="3" fontId="25" fillId="18" borderId="31" xfId="54" applyNumberFormat="1" applyFont="1" applyFill="1" applyBorder="1" applyProtection="1">
      <alignment/>
      <protection/>
    </xf>
    <xf numFmtId="3" fontId="25" fillId="7" borderId="31" xfId="54" applyNumberFormat="1" applyFont="1" applyFill="1" applyBorder="1" applyProtection="1">
      <alignment/>
      <protection/>
    </xf>
    <xf numFmtId="191" fontId="25" fillId="7" borderId="31" xfId="54" applyNumberFormat="1" applyFont="1" applyFill="1" applyBorder="1" applyProtection="1">
      <alignment/>
      <protection/>
    </xf>
    <xf numFmtId="3" fontId="8" fillId="0" borderId="18" xfId="54" applyNumberFormat="1" applyFont="1" applyBorder="1" applyProtection="1">
      <alignment/>
      <protection/>
    </xf>
    <xf numFmtId="0" fontId="11" fillId="0" borderId="0" xfId="54" applyFont="1" applyBorder="1" applyProtection="1">
      <alignment/>
      <protection/>
    </xf>
    <xf numFmtId="3" fontId="8" fillId="0" borderId="0" xfId="54" applyNumberFormat="1" applyFont="1" applyProtection="1">
      <alignment/>
      <protection/>
    </xf>
    <xf numFmtId="0" fontId="11" fillId="0" borderId="0" xfId="54" applyFont="1" applyFill="1">
      <alignment/>
      <protection/>
    </xf>
    <xf numFmtId="0" fontId="8" fillId="19" borderId="31" xfId="0" applyFont="1" applyFill="1" applyBorder="1" applyAlignment="1">
      <alignment/>
    </xf>
    <xf numFmtId="0" fontId="11" fillId="0" borderId="31" xfId="0" applyFont="1" applyBorder="1" applyAlignment="1">
      <alignment/>
    </xf>
    <xf numFmtId="0" fontId="11" fillId="18" borderId="31" xfId="0" applyFont="1" applyFill="1" applyBorder="1" applyAlignment="1">
      <alignment/>
    </xf>
    <xf numFmtId="0" fontId="8" fillId="18" borderId="31" xfId="0" applyFont="1" applyFill="1" applyBorder="1" applyAlignment="1">
      <alignment/>
    </xf>
    <xf numFmtId="14" fontId="10" fillId="0" borderId="0" xfId="52" applyNumberFormat="1" applyFont="1" applyBorder="1" applyAlignment="1" applyProtection="1">
      <alignment horizontal="center"/>
      <protection locked="0"/>
    </xf>
    <xf numFmtId="0" fontId="30" fillId="0" borderId="0" xfId="0" applyNumberFormat="1" applyFont="1" applyAlignment="1">
      <alignment horizontal="left"/>
    </xf>
    <xf numFmtId="0" fontId="30" fillId="0" borderId="0" xfId="0" applyNumberFormat="1" applyFont="1" applyAlignment="1">
      <alignment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 horizontal="right"/>
    </xf>
    <xf numFmtId="0" fontId="33" fillId="0" borderId="0" xfId="0" applyFont="1" applyAlignment="1">
      <alignment/>
    </xf>
    <xf numFmtId="0" fontId="34" fillId="0" borderId="0" xfId="0" applyFont="1" applyAlignment="1">
      <alignment horizontal="right"/>
    </xf>
    <xf numFmtId="0" fontId="32" fillId="0" borderId="0" xfId="0" applyFont="1" applyAlignment="1">
      <alignment/>
    </xf>
    <xf numFmtId="0" fontId="36" fillId="0" borderId="0" xfId="0" applyFont="1" applyAlignment="1">
      <alignment/>
    </xf>
    <xf numFmtId="0" fontId="35" fillId="0" borderId="0" xfId="0" applyNumberFormat="1" applyFont="1" applyFill="1" applyBorder="1" applyAlignment="1">
      <alignment horizontal="left"/>
    </xf>
    <xf numFmtId="0" fontId="35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right"/>
    </xf>
    <xf numFmtId="0" fontId="37" fillId="0" borderId="0" xfId="0" applyFont="1" applyAlignment="1">
      <alignment horizontal="left"/>
    </xf>
    <xf numFmtId="0" fontId="36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NumberFormat="1" applyFont="1" applyAlignment="1">
      <alignment horizontal="left"/>
    </xf>
    <xf numFmtId="0" fontId="32" fillId="0" borderId="0" xfId="0" applyNumberFormat="1" applyFont="1" applyAlignment="1">
      <alignment/>
    </xf>
    <xf numFmtId="0" fontId="38" fillId="0" borderId="0" xfId="0" applyFont="1" applyAlignment="1">
      <alignment/>
    </xf>
    <xf numFmtId="0" fontId="32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8" fillId="0" borderId="0" xfId="0" applyFont="1" applyFill="1" applyAlignment="1">
      <alignment/>
    </xf>
    <xf numFmtId="0" fontId="36" fillId="0" borderId="0" xfId="0" applyFont="1" applyAlignment="1">
      <alignment horizontal="left"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right"/>
    </xf>
    <xf numFmtId="0" fontId="32" fillId="0" borderId="0" xfId="0" applyFont="1" applyBorder="1" applyAlignment="1">
      <alignment/>
    </xf>
    <xf numFmtId="0" fontId="35" fillId="18" borderId="0" xfId="0" applyNumberFormat="1" applyFont="1" applyFill="1" applyAlignment="1">
      <alignment horizontal="left"/>
    </xf>
    <xf numFmtId="0" fontId="35" fillId="18" borderId="0" xfId="0" applyNumberFormat="1" applyFont="1" applyFill="1" applyAlignment="1">
      <alignment/>
    </xf>
    <xf numFmtId="0" fontId="32" fillId="18" borderId="0" xfId="0" applyFont="1" applyFill="1" applyAlignment="1">
      <alignment horizontal="left"/>
    </xf>
    <xf numFmtId="0" fontId="35" fillId="0" borderId="62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NumberFormat="1" applyFont="1" applyFill="1" applyAlignment="1">
      <alignment horizontal="left"/>
    </xf>
    <xf numFmtId="0" fontId="32" fillId="0" borderId="0" xfId="0" applyNumberFormat="1" applyFont="1" applyFill="1" applyAlignment="1">
      <alignment horizontal="right"/>
    </xf>
    <xf numFmtId="0" fontId="35" fillId="0" borderId="0" xfId="0" applyNumberFormat="1" applyFont="1" applyFill="1" applyAlignment="1">
      <alignment horizontal="left"/>
    </xf>
    <xf numFmtId="0" fontId="35" fillId="0" borderId="0" xfId="0" applyNumberFormat="1" applyFont="1" applyFill="1" applyAlignment="1">
      <alignment/>
    </xf>
    <xf numFmtId="0" fontId="37" fillId="0" borderId="0" xfId="0" applyFont="1" applyFill="1" applyAlignment="1">
      <alignment horizontal="left"/>
    </xf>
    <xf numFmtId="0" fontId="37" fillId="0" borderId="0" xfId="0" applyFont="1" applyAlignment="1">
      <alignment/>
    </xf>
    <xf numFmtId="0" fontId="32" fillId="0" borderId="0" xfId="0" applyNumberFormat="1" applyFont="1" applyAlignment="1">
      <alignment horizontal="right"/>
    </xf>
    <xf numFmtId="0" fontId="32" fillId="0" borderId="0" xfId="0" applyNumberFormat="1" applyFont="1" applyFill="1" applyAlignment="1">
      <alignment/>
    </xf>
    <xf numFmtId="0" fontId="39" fillId="0" borderId="0" xfId="0" applyFont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NumberFormat="1" applyFont="1" applyFill="1" applyBorder="1" applyAlignment="1">
      <alignment/>
    </xf>
    <xf numFmtId="0" fontId="40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40" fillId="0" borderId="0" xfId="0" applyFont="1" applyFill="1" applyAlignment="1">
      <alignment horizontal="left"/>
    </xf>
    <xf numFmtId="0" fontId="35" fillId="0" borderId="0" xfId="0" applyNumberFormat="1" applyFont="1" applyFill="1" applyAlignment="1">
      <alignment horizontal="right"/>
    </xf>
    <xf numFmtId="0" fontId="32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/>
    </xf>
    <xf numFmtId="0" fontId="35" fillId="22" borderId="24" xfId="0" applyNumberFormat="1" applyFont="1" applyFill="1" applyBorder="1" applyAlignment="1">
      <alignment horizontal="left"/>
    </xf>
    <xf numFmtId="0" fontId="32" fillId="22" borderId="24" xfId="0" applyFont="1" applyFill="1" applyBorder="1" applyAlignment="1">
      <alignment horizontal="left"/>
    </xf>
    <xf numFmtId="0" fontId="32" fillId="22" borderId="24" xfId="0" applyFont="1" applyFill="1" applyBorder="1" applyAlignment="1">
      <alignment/>
    </xf>
    <xf numFmtId="0" fontId="35" fillId="0" borderId="0" xfId="0" applyNumberFormat="1" applyFont="1" applyAlignment="1">
      <alignment horizontal="left"/>
    </xf>
    <xf numFmtId="0" fontId="36" fillId="0" borderId="0" xfId="0" applyFont="1" applyBorder="1" applyAlignment="1">
      <alignment/>
    </xf>
    <xf numFmtId="0" fontId="40" fillId="0" borderId="0" xfId="0" applyFont="1" applyAlignment="1">
      <alignment horizontal="left"/>
    </xf>
    <xf numFmtId="0" fontId="32" fillId="18" borderId="0" xfId="0" applyNumberFormat="1" applyFont="1" applyFill="1" applyAlignment="1">
      <alignment horizontal="right"/>
    </xf>
    <xf numFmtId="0" fontId="32" fillId="0" borderId="0" xfId="0" applyFont="1" applyAlignment="1">
      <alignment/>
    </xf>
    <xf numFmtId="0" fontId="35" fillId="0" borderId="38" xfId="0" applyFont="1" applyBorder="1" applyAlignment="1">
      <alignment/>
    </xf>
    <xf numFmtId="0" fontId="35" fillId="21" borderId="24" xfId="0" applyNumberFormat="1" applyFont="1" applyFill="1" applyBorder="1" applyAlignment="1">
      <alignment horizontal="left"/>
    </xf>
    <xf numFmtId="0" fontId="35" fillId="21" borderId="24" xfId="0" applyNumberFormat="1" applyFont="1" applyFill="1" applyBorder="1" applyAlignment="1">
      <alignment/>
    </xf>
    <xf numFmtId="0" fontId="32" fillId="21" borderId="24" xfId="0" applyFont="1" applyFill="1" applyBorder="1" applyAlignment="1">
      <alignment horizontal="left"/>
    </xf>
    <xf numFmtId="0" fontId="32" fillId="21" borderId="24" xfId="0" applyFont="1" applyFill="1" applyBorder="1" applyAlignment="1">
      <alignment horizontal="right"/>
    </xf>
    <xf numFmtId="0" fontId="32" fillId="21" borderId="24" xfId="0" applyFont="1" applyFill="1" applyBorder="1" applyAlignment="1">
      <alignment/>
    </xf>
    <xf numFmtId="0" fontId="35" fillId="12" borderId="24" xfId="0" applyNumberFormat="1" applyFont="1" applyFill="1" applyBorder="1" applyAlignment="1">
      <alignment horizontal="left"/>
    </xf>
    <xf numFmtId="0" fontId="35" fillId="12" borderId="24" xfId="0" applyNumberFormat="1" applyFont="1" applyFill="1" applyBorder="1" applyAlignment="1">
      <alignment/>
    </xf>
    <xf numFmtId="0" fontId="32" fillId="12" borderId="24" xfId="0" applyFont="1" applyFill="1" applyBorder="1" applyAlignment="1">
      <alignment horizontal="left"/>
    </xf>
    <xf numFmtId="0" fontId="32" fillId="12" borderId="24" xfId="0" applyFont="1" applyFill="1" applyBorder="1" applyAlignment="1">
      <alignment horizontal="right"/>
    </xf>
    <xf numFmtId="0" fontId="32" fillId="12" borderId="24" xfId="0" applyFont="1" applyFill="1" applyBorder="1" applyAlignment="1">
      <alignment/>
    </xf>
    <xf numFmtId="0" fontId="35" fillId="5" borderId="0" xfId="0" applyNumberFormat="1" applyFont="1" applyFill="1" applyBorder="1" applyAlignment="1">
      <alignment horizontal="left"/>
    </xf>
    <xf numFmtId="0" fontId="35" fillId="5" borderId="0" xfId="0" applyNumberFormat="1" applyFont="1" applyFill="1" applyBorder="1" applyAlignment="1">
      <alignment/>
    </xf>
    <xf numFmtId="0" fontId="32" fillId="5" borderId="0" xfId="0" applyFont="1" applyFill="1" applyBorder="1" applyAlignment="1">
      <alignment horizontal="left"/>
    </xf>
    <xf numFmtId="0" fontId="32" fillId="5" borderId="0" xfId="0" applyFont="1" applyFill="1" applyBorder="1" applyAlignment="1">
      <alignment horizontal="right"/>
    </xf>
    <xf numFmtId="0" fontId="32" fillId="5" borderId="0" xfId="0" applyFont="1" applyFill="1" applyBorder="1" applyAlignment="1">
      <alignment/>
    </xf>
    <xf numFmtId="0" fontId="35" fillId="5" borderId="0" xfId="0" applyNumberFormat="1" applyFont="1" applyFill="1" applyAlignment="1">
      <alignment horizontal="left"/>
    </xf>
    <xf numFmtId="0" fontId="35" fillId="5" borderId="0" xfId="0" applyNumberFormat="1" applyFont="1" applyFill="1" applyAlignment="1">
      <alignment/>
    </xf>
    <xf numFmtId="0" fontId="32" fillId="5" borderId="0" xfId="0" applyFont="1" applyFill="1" applyAlignment="1">
      <alignment horizontal="left"/>
    </xf>
    <xf numFmtId="0" fontId="32" fillId="5" borderId="0" xfId="0" applyFont="1" applyFill="1" applyAlignment="1">
      <alignment horizontal="right"/>
    </xf>
    <xf numFmtId="0" fontId="32" fillId="5" borderId="0" xfId="0" applyFont="1" applyFill="1" applyAlignment="1">
      <alignment/>
    </xf>
    <xf numFmtId="0" fontId="35" fillId="23" borderId="24" xfId="0" applyFont="1" applyFill="1" applyBorder="1" applyAlignment="1">
      <alignment/>
    </xf>
    <xf numFmtId="0" fontId="35" fillId="23" borderId="24" xfId="0" applyNumberFormat="1" applyFont="1" applyFill="1" applyBorder="1" applyAlignment="1">
      <alignment/>
    </xf>
    <xf numFmtId="0" fontId="32" fillId="23" borderId="24" xfId="0" applyFont="1" applyFill="1" applyBorder="1" applyAlignment="1">
      <alignment horizontal="left"/>
    </xf>
    <xf numFmtId="0" fontId="32" fillId="23" borderId="24" xfId="0" applyFont="1" applyFill="1" applyBorder="1" applyAlignment="1">
      <alignment horizontal="right"/>
    </xf>
    <xf numFmtId="0" fontId="32" fillId="23" borderId="24" xfId="0" applyFont="1" applyFill="1" applyBorder="1" applyAlignment="1">
      <alignment/>
    </xf>
    <xf numFmtId="0" fontId="32" fillId="5" borderId="0" xfId="0" applyNumberFormat="1" applyFont="1" applyFill="1" applyAlignment="1">
      <alignment/>
    </xf>
    <xf numFmtId="0" fontId="35" fillId="5" borderId="24" xfId="0" applyFont="1" applyFill="1" applyBorder="1" applyAlignment="1">
      <alignment horizontal="left"/>
    </xf>
    <xf numFmtId="0" fontId="41" fillId="5" borderId="24" xfId="0" applyFont="1" applyFill="1" applyBorder="1" applyAlignment="1">
      <alignment horizontal="left"/>
    </xf>
    <xf numFmtId="0" fontId="32" fillId="5" borderId="0" xfId="0" applyNumberFormat="1" applyFont="1" applyFill="1" applyAlignment="1">
      <alignment horizontal="right"/>
    </xf>
    <xf numFmtId="0" fontId="35" fillId="5" borderId="0" xfId="0" applyFont="1" applyFill="1" applyAlignment="1">
      <alignment horizontal="left"/>
    </xf>
    <xf numFmtId="0" fontId="35" fillId="5" borderId="0" xfId="0" applyFont="1" applyFill="1" applyAlignment="1">
      <alignment/>
    </xf>
    <xf numFmtId="0" fontId="32" fillId="5" borderId="0" xfId="0" applyFont="1" applyFill="1" applyAlignment="1">
      <alignment/>
    </xf>
    <xf numFmtId="0" fontId="32" fillId="5" borderId="0" xfId="0" applyNumberFormat="1" applyFont="1" applyFill="1" applyAlignment="1">
      <alignment horizontal="left"/>
    </xf>
    <xf numFmtId="0" fontId="32" fillId="22" borderId="24" xfId="0" applyNumberFormat="1" applyFont="1" applyFill="1" applyBorder="1" applyAlignment="1">
      <alignment/>
    </xf>
    <xf numFmtId="0" fontId="32" fillId="22" borderId="24" xfId="0" applyNumberFormat="1" applyFont="1" applyFill="1" applyBorder="1" applyAlignment="1">
      <alignment horizontal="right"/>
    </xf>
    <xf numFmtId="0" fontId="25" fillId="0" borderId="29" xfId="54" applyFont="1" applyBorder="1" applyAlignment="1" applyProtection="1">
      <alignment horizontal="left"/>
      <protection locked="0"/>
    </xf>
    <xf numFmtId="0" fontId="8" fillId="0" borderId="29" xfId="54" applyFont="1" applyBorder="1" applyProtection="1">
      <alignment/>
      <protection locked="0"/>
    </xf>
    <xf numFmtId="0" fontId="12" fillId="0" borderId="0" xfId="54" applyFont="1" applyProtection="1">
      <alignment/>
      <protection locked="0"/>
    </xf>
    <xf numFmtId="3" fontId="12" fillId="0" borderId="0" xfId="54" applyNumberFormat="1" applyFont="1" applyProtection="1">
      <alignment/>
      <protection locked="0"/>
    </xf>
    <xf numFmtId="0" fontId="18" fillId="19" borderId="29" xfId="52" applyFont="1" applyFill="1" applyBorder="1" applyAlignment="1" applyProtection="1">
      <alignment horizontal="left"/>
      <protection locked="0"/>
    </xf>
    <xf numFmtId="0" fontId="18" fillId="19" borderId="24" xfId="52" applyFont="1" applyFill="1" applyBorder="1" applyAlignment="1" applyProtection="1">
      <alignment horizontal="left"/>
      <protection locked="0"/>
    </xf>
    <xf numFmtId="0" fontId="18" fillId="19" borderId="24" xfId="52" applyNumberFormat="1" applyFont="1" applyFill="1" applyBorder="1" applyAlignment="1" applyProtection="1">
      <alignment horizontal="center"/>
      <protection/>
    </xf>
    <xf numFmtId="0" fontId="18" fillId="19" borderId="25" xfId="52" applyNumberFormat="1" applyFont="1" applyFill="1" applyBorder="1" applyAlignment="1" applyProtection="1">
      <alignment horizontal="center"/>
      <protection/>
    </xf>
    <xf numFmtId="9" fontId="19" fillId="19" borderId="25" xfId="55" applyFont="1" applyFill="1" applyBorder="1" applyAlignment="1" applyProtection="1">
      <alignment horizontal="center"/>
      <protection locked="0"/>
    </xf>
    <xf numFmtId="0" fontId="9" fillId="0" borderId="11" xfId="52" applyFont="1" applyBorder="1" applyAlignment="1" applyProtection="1">
      <alignment horizontal="left"/>
      <protection/>
    </xf>
    <xf numFmtId="0" fontId="9" fillId="0" borderId="33" xfId="52" applyNumberFormat="1" applyFont="1" applyFill="1" applyBorder="1" applyAlignment="1" applyProtection="1">
      <alignment horizontal="center" wrapText="1"/>
      <protection/>
    </xf>
    <xf numFmtId="0" fontId="11" fillId="12" borderId="31" xfId="54" applyFont="1" applyFill="1" applyBorder="1" applyProtection="1">
      <alignment/>
      <protection locked="0"/>
    </xf>
    <xf numFmtId="14" fontId="12" fillId="0" borderId="16" xfId="54" applyNumberFormat="1" applyFont="1" applyFill="1" applyBorder="1" applyAlignment="1" applyProtection="1">
      <alignment horizontal="left"/>
      <protection locked="0"/>
    </xf>
    <xf numFmtId="0" fontId="25" fillId="12" borderId="31" xfId="54" applyFont="1" applyFill="1" applyBorder="1" applyAlignment="1" applyProtection="1">
      <alignment horizontal="center"/>
      <protection locked="0"/>
    </xf>
    <xf numFmtId="0" fontId="10" fillId="0" borderId="0" xfId="50" applyFont="1" applyFill="1" applyProtection="1">
      <alignment/>
      <protection locked="0"/>
    </xf>
    <xf numFmtId="0" fontId="20" fillId="0" borderId="39" xfId="50" applyFont="1" applyFill="1" applyBorder="1" applyAlignment="1" applyProtection="1">
      <alignment horizontal="center"/>
      <protection locked="0"/>
    </xf>
    <xf numFmtId="3" fontId="10" fillId="0" borderId="39" xfId="50" applyNumberFormat="1" applyFont="1" applyFill="1" applyBorder="1" applyProtection="1">
      <alignment/>
      <protection locked="0"/>
    </xf>
    <xf numFmtId="3" fontId="10" fillId="0" borderId="42" xfId="50" applyNumberFormat="1" applyFont="1" applyFill="1" applyBorder="1" applyProtection="1">
      <alignment/>
      <protection locked="0"/>
    </xf>
    <xf numFmtId="0" fontId="8" fillId="0" borderId="0" xfId="51" applyFont="1" applyFill="1" applyAlignment="1" applyProtection="1">
      <alignment horizontal="right"/>
      <protection locked="0"/>
    </xf>
    <xf numFmtId="0" fontId="14" fillId="5" borderId="40" xfId="50" applyFont="1" applyFill="1" applyBorder="1" applyProtection="1">
      <alignment/>
      <protection locked="0"/>
    </xf>
    <xf numFmtId="3" fontId="9" fillId="0" borderId="40" xfId="50" applyNumberFormat="1" applyFont="1" applyBorder="1" applyProtection="1">
      <alignment/>
      <protection/>
    </xf>
    <xf numFmtId="3" fontId="14" fillId="0" borderId="23" xfId="50" applyNumberFormat="1" applyFont="1" applyBorder="1" applyProtection="1">
      <alignment/>
      <protection locked="0"/>
    </xf>
    <xf numFmtId="3" fontId="9" fillId="0" borderId="40" xfId="50" applyNumberFormat="1" applyFont="1" applyBorder="1" applyProtection="1">
      <alignment/>
      <protection locked="0"/>
    </xf>
    <xf numFmtId="0" fontId="20" fillId="18" borderId="29" xfId="50" applyFont="1" applyFill="1" applyBorder="1" applyProtection="1">
      <alignment/>
      <protection locked="0"/>
    </xf>
    <xf numFmtId="0" fontId="20" fillId="18" borderId="24" xfId="50" applyFont="1" applyFill="1" applyBorder="1" applyProtection="1">
      <alignment/>
      <protection locked="0"/>
    </xf>
    <xf numFmtId="3" fontId="26" fillId="18" borderId="24" xfId="50" applyNumberFormat="1" applyFont="1" applyFill="1" applyBorder="1" applyProtection="1">
      <alignment/>
      <protection locked="0"/>
    </xf>
    <xf numFmtId="3" fontId="20" fillId="18" borderId="25" xfId="50" applyNumberFormat="1" applyFont="1" applyFill="1" applyBorder="1" applyProtection="1">
      <alignment/>
      <protection locked="0"/>
    </xf>
    <xf numFmtId="0" fontId="8" fillId="0" borderId="20" xfId="53" applyFont="1" applyFill="1" applyBorder="1" applyAlignment="1" applyProtection="1">
      <alignment horizontal="left"/>
      <protection locked="0"/>
    </xf>
    <xf numFmtId="0" fontId="10" fillId="0" borderId="0" xfId="53" applyFont="1" applyFill="1">
      <alignment/>
      <protection/>
    </xf>
    <xf numFmtId="0" fontId="8" fillId="0" borderId="0" xfId="53" applyFont="1" applyFill="1" applyAlignment="1" applyProtection="1">
      <alignment horizontal="right"/>
      <protection/>
    </xf>
    <xf numFmtId="9" fontId="10" fillId="2" borderId="31" xfId="55" applyFont="1" applyFill="1" applyBorder="1" applyAlignment="1" applyProtection="1">
      <alignment horizontal="center"/>
      <protection/>
    </xf>
    <xf numFmtId="0" fontId="24" fillId="0" borderId="29" xfId="52" applyFont="1" applyFill="1" applyBorder="1" applyAlignment="1" applyProtection="1">
      <alignment horizontal="center" wrapText="1"/>
      <protection locked="0"/>
    </xf>
    <xf numFmtId="0" fontId="24" fillId="0" borderId="24" xfId="52" applyFont="1" applyFill="1" applyBorder="1" applyAlignment="1" applyProtection="1">
      <alignment horizontal="center"/>
      <protection locked="0"/>
    </xf>
    <xf numFmtId="0" fontId="24" fillId="0" borderId="25" xfId="52" applyFont="1" applyFill="1" applyBorder="1" applyAlignment="1" applyProtection="1">
      <alignment horizontal="center"/>
      <protection locked="0"/>
    </xf>
    <xf numFmtId="0" fontId="10" fillId="0" borderId="48" xfId="53" applyFont="1" applyBorder="1" applyAlignment="1">
      <alignment horizontal="left"/>
      <protection/>
    </xf>
    <xf numFmtId="0" fontId="10" fillId="0" borderId="43" xfId="53" applyFont="1" applyBorder="1" applyAlignment="1">
      <alignment horizontal="left"/>
      <protection/>
    </xf>
  </cellXfs>
  <cellStyles count="5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ali_cashflow" xfId="50"/>
    <cellStyle name="Normaali_Rahoituslaskelma" xfId="51"/>
    <cellStyle name="Normaali_Taul1" xfId="52"/>
    <cellStyle name="Normaali_valirapo" xfId="53"/>
    <cellStyle name="Normal 2" xfId="54"/>
    <cellStyle name="Percent" xfId="55"/>
    <cellStyle name="Rubrik" xfId="56"/>
    <cellStyle name="Rubrik 1" xfId="57"/>
    <cellStyle name="Rubrik 2" xfId="58"/>
    <cellStyle name="Rubrik 3" xfId="59"/>
    <cellStyle name="Rubrik 4" xfId="60"/>
    <cellStyle name="Summa" xfId="61"/>
    <cellStyle name="Comma" xfId="62"/>
    <cellStyle name="Comma [0]" xfId="63"/>
    <cellStyle name="Utdata" xfId="64"/>
    <cellStyle name="Currency" xfId="65"/>
    <cellStyle name="Currency [0]" xfId="66"/>
    <cellStyle name="Varnings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525"/>
          <c:y val="0.72175"/>
          <c:w val="0.8685"/>
          <c:h val="0.2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'Budget Sammanställning'!#REF!</c:f>
              <c:strCache>
                <c:ptCount val="1"/>
                <c:pt idx="0">
                  <c:v>#REFERENS!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'Budget Sammanställning'!$C$13:$C$38</c:f>
              <c:strCache>
                <c:ptCount val="1"/>
                <c:pt idx="0">
                  <c:v>UTVECKLING/PROJEKTFÖRBEREDELSER</c:v>
                </c:pt>
              </c:strCache>
            </c:strRef>
          </c:cat>
          <c:val>
            <c:numRef>
              <c:f>'Budget Sammanställning'!$C$39</c:f>
              <c:numCache>
                <c:ptCount val="1"/>
                <c:pt idx="0">
                  <c:v>0</c:v>
                </c:pt>
              </c:numCache>
            </c:numRef>
          </c:val>
        </c:ser>
        <c:axId val="36904761"/>
        <c:axId val="63707394"/>
      </c:barChart>
      <c:catAx>
        <c:axId val="36904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07394"/>
        <c:crosses val="autoZero"/>
        <c:auto val="1"/>
        <c:lblOffset val="100"/>
        <c:tickLblSkip val="1"/>
        <c:noMultiLvlLbl val="0"/>
      </c:catAx>
      <c:valAx>
        <c:axId val="637073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047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5"/>
          <c:y val="0.81875"/>
          <c:w val="0.092"/>
          <c:h val="0.0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Chart 1"/>
        <xdr:cNvGraphicFramePr/>
      </xdr:nvGraphicFramePr>
      <xdr:xfrm>
        <a:off x="0" y="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5"/>
  <sheetViews>
    <sheetView tabSelected="1" zoomScalePageLayoutView="0" workbookViewId="0" topLeftCell="A1">
      <pane ySplit="7" topLeftCell="BM8" activePane="bottomLeft" state="frozen"/>
      <selection pane="topLeft" activeCell="A1" sqref="A1"/>
      <selection pane="bottomLeft" activeCell="I3" sqref="I3"/>
    </sheetView>
  </sheetViews>
  <sheetFormatPr defaultColWidth="9.140625" defaultRowHeight="12.75" outlineLevelCol="1"/>
  <cols>
    <col min="1" max="1" width="3.421875" style="125" customWidth="1"/>
    <col min="2" max="2" width="29.421875" style="11" customWidth="1"/>
    <col min="3" max="3" width="29.28125" style="11" customWidth="1"/>
    <col min="4" max="4" width="8.421875" style="156" customWidth="1"/>
    <col min="5" max="5" width="6.28125" style="156" customWidth="1"/>
    <col min="6" max="6" width="5.00390625" style="156" customWidth="1"/>
    <col min="7" max="7" width="12.421875" style="449" bestFit="1" customWidth="1"/>
    <col min="8" max="8" width="11.7109375" style="12" customWidth="1"/>
    <col min="9" max="9" width="14.8515625" style="72" customWidth="1"/>
    <col min="10" max="10" width="9.00390625" style="72" customWidth="1"/>
    <col min="11" max="11" width="8.7109375" style="11" hidden="1" customWidth="1" outlineLevel="1"/>
    <col min="12" max="12" width="8.7109375" style="10" customWidth="1" collapsed="1"/>
    <col min="13" max="13" width="8.7109375" style="10" customWidth="1"/>
    <col min="14" max="16384" width="9.140625" style="10" customWidth="1"/>
  </cols>
  <sheetData>
    <row r="1" spans="1:17" ht="18">
      <c r="A1" s="1"/>
      <c r="B1" s="337" t="s">
        <v>468</v>
      </c>
      <c r="C1" s="2"/>
      <c r="D1" s="3"/>
      <c r="E1" s="3"/>
      <c r="F1" s="3"/>
      <c r="G1" s="4"/>
      <c r="H1" s="5"/>
      <c r="I1" s="6"/>
      <c r="J1" s="6"/>
      <c r="K1" s="7"/>
      <c r="L1" s="8"/>
      <c r="M1" s="9"/>
      <c r="N1" s="9"/>
      <c r="O1" s="9"/>
      <c r="P1" s="9"/>
      <c r="Q1" s="9"/>
    </row>
    <row r="2" spans="1:17" ht="18">
      <c r="A2" s="1"/>
      <c r="B2" s="337" t="s">
        <v>469</v>
      </c>
      <c r="C2" s="2"/>
      <c r="D2" s="3"/>
      <c r="E2" s="3"/>
      <c r="F2" s="3"/>
      <c r="G2" s="4"/>
      <c r="H2" s="5"/>
      <c r="I2" s="6"/>
      <c r="J2" s="6"/>
      <c r="K2" s="7"/>
      <c r="L2" s="8"/>
      <c r="M2" s="9"/>
      <c r="N2" s="9"/>
      <c r="O2" s="9"/>
      <c r="P2" s="9"/>
      <c r="Q2" s="9"/>
    </row>
    <row r="3" spans="1:17" s="155" customFormat="1" ht="12">
      <c r="A3" s="150"/>
      <c r="B3" s="151" t="s">
        <v>135</v>
      </c>
      <c r="C3" s="152"/>
      <c r="D3" s="24"/>
      <c r="E3" s="24"/>
      <c r="F3" s="24"/>
      <c r="G3" s="25"/>
      <c r="H3" s="5" t="s">
        <v>239</v>
      </c>
      <c r="I3" s="760">
        <v>0</v>
      </c>
      <c r="J3" s="244"/>
      <c r="K3" s="25"/>
      <c r="L3" s="153"/>
      <c r="M3" s="154"/>
      <c r="N3" s="154"/>
      <c r="O3" s="154"/>
      <c r="P3" s="154"/>
      <c r="Q3" s="154"/>
    </row>
    <row r="4" spans="1:17" s="155" customFormat="1" ht="12">
      <c r="A4" s="150"/>
      <c r="B4" s="419" t="s">
        <v>479</v>
      </c>
      <c r="C4" s="635">
        <v>40909</v>
      </c>
      <c r="D4" s="156"/>
      <c r="E4" s="156"/>
      <c r="F4" s="157"/>
      <c r="G4" s="25"/>
      <c r="H4" s="158"/>
      <c r="I4" s="13"/>
      <c r="J4" s="13"/>
      <c r="K4" s="25"/>
      <c r="L4" s="153"/>
      <c r="M4" s="154"/>
      <c r="N4" s="154"/>
      <c r="O4" s="154"/>
      <c r="P4" s="154"/>
      <c r="Q4" s="154"/>
    </row>
    <row r="5" spans="1:17" s="155" customFormat="1" ht="12">
      <c r="A5" s="150"/>
      <c r="B5" s="420" t="s">
        <v>372</v>
      </c>
      <c r="C5" s="635">
        <v>40909</v>
      </c>
      <c r="D5" s="156"/>
      <c r="E5" s="156"/>
      <c r="F5" s="157"/>
      <c r="G5" s="25"/>
      <c r="H5" s="158"/>
      <c r="I5" s="13"/>
      <c r="J5" s="13"/>
      <c r="K5" s="25"/>
      <c r="L5" s="153"/>
      <c r="M5" s="154"/>
      <c r="N5" s="154"/>
      <c r="O5" s="154"/>
      <c r="P5" s="154"/>
      <c r="Q5" s="154"/>
    </row>
    <row r="6" spans="1:17" s="155" customFormat="1" ht="12">
      <c r="A6" s="150"/>
      <c r="B6" s="151"/>
      <c r="C6" s="157"/>
      <c r="D6" s="156"/>
      <c r="E6" s="156"/>
      <c r="F6" s="157"/>
      <c r="G6" s="25"/>
      <c r="H6" s="158"/>
      <c r="I6" s="13"/>
      <c r="J6" s="13"/>
      <c r="K6" s="25"/>
      <c r="L6" s="153"/>
      <c r="M6" s="154"/>
      <c r="N6" s="154"/>
      <c r="O6" s="154"/>
      <c r="P6" s="154"/>
      <c r="Q6" s="154"/>
    </row>
    <row r="7" spans="1:17" ht="15" customHeight="1">
      <c r="A7" s="1"/>
      <c r="B7" s="225" t="s">
        <v>449</v>
      </c>
      <c r="C7" s="226"/>
      <c r="D7" s="198" t="s">
        <v>173</v>
      </c>
      <c r="E7" s="198" t="s">
        <v>253</v>
      </c>
      <c r="F7" s="198" t="s">
        <v>492</v>
      </c>
      <c r="G7" s="199" t="s">
        <v>170</v>
      </c>
      <c r="H7" s="200" t="s">
        <v>171</v>
      </c>
      <c r="I7" s="201" t="s">
        <v>172</v>
      </c>
      <c r="J7" s="15"/>
      <c r="K7" s="16"/>
      <c r="L7" s="8"/>
      <c r="M7" s="9"/>
      <c r="N7" s="9"/>
      <c r="O7" s="9"/>
      <c r="P7" s="9"/>
      <c r="Q7" s="9"/>
    </row>
    <row r="8" spans="1:17" s="206" customFormat="1" ht="20.25">
      <c r="A8" s="202"/>
      <c r="B8" s="222" t="s">
        <v>134</v>
      </c>
      <c r="C8" s="223"/>
      <c r="D8" s="441"/>
      <c r="E8" s="441"/>
      <c r="F8" s="441"/>
      <c r="G8" s="442"/>
      <c r="H8" s="443"/>
      <c r="I8" s="444"/>
      <c r="J8" s="203"/>
      <c r="K8" s="204"/>
      <c r="L8" s="205"/>
      <c r="N8" s="207"/>
      <c r="O8" s="207"/>
      <c r="P8" s="207"/>
      <c r="Q8" s="207"/>
    </row>
    <row r="9" spans="1:17" ht="15" customHeight="1">
      <c r="A9" s="1"/>
      <c r="B9" s="14"/>
      <c r="C9" s="14"/>
      <c r="D9" s="17"/>
      <c r="E9" s="17"/>
      <c r="F9" s="17"/>
      <c r="G9" s="18"/>
      <c r="H9" s="39"/>
      <c r="I9" s="15"/>
      <c r="J9" s="118"/>
      <c r="K9" s="9"/>
      <c r="L9" s="8"/>
      <c r="O9" s="9"/>
      <c r="P9" s="9"/>
      <c r="Q9" s="9"/>
    </row>
    <row r="10" spans="1:17" ht="15" customHeight="1">
      <c r="A10" s="1" t="s">
        <v>488</v>
      </c>
      <c r="B10" s="14" t="s">
        <v>395</v>
      </c>
      <c r="C10" s="14"/>
      <c r="D10" s="439"/>
      <c r="E10" s="439"/>
      <c r="F10" s="439"/>
      <c r="G10" s="440"/>
      <c r="H10" s="85"/>
      <c r="I10" s="42"/>
      <c r="J10" s="15"/>
      <c r="K10" s="16"/>
      <c r="L10" s="8"/>
      <c r="M10" s="9"/>
      <c r="N10" s="9"/>
      <c r="O10" s="9"/>
      <c r="P10" s="9"/>
      <c r="Q10" s="9"/>
    </row>
    <row r="11" spans="1:17" ht="21.75" customHeight="1">
      <c r="A11" s="1"/>
      <c r="B11" s="147" t="s">
        <v>572</v>
      </c>
      <c r="C11" s="237"/>
      <c r="D11" s="761" t="s">
        <v>240</v>
      </c>
      <c r="E11" s="762"/>
      <c r="F11" s="762"/>
      <c r="G11" s="762"/>
      <c r="H11" s="762"/>
      <c r="I11" s="763"/>
      <c r="J11" s="15"/>
      <c r="K11" s="16"/>
      <c r="L11" s="8"/>
      <c r="M11" s="9"/>
      <c r="N11" s="9"/>
      <c r="O11" s="9"/>
      <c r="P11" s="9"/>
      <c r="Q11" s="9"/>
    </row>
    <row r="12" spans="1:17" ht="12.75">
      <c r="A12" s="1"/>
      <c r="B12" s="126" t="s">
        <v>390</v>
      </c>
      <c r="C12" s="114"/>
      <c r="D12" s="445"/>
      <c r="E12" s="445"/>
      <c r="F12" s="445"/>
      <c r="G12" s="445"/>
      <c r="H12" s="445"/>
      <c r="I12" s="227"/>
      <c r="J12" s="15"/>
      <c r="K12" s="16"/>
      <c r="L12" s="8"/>
      <c r="M12" s="9"/>
      <c r="N12" s="9"/>
      <c r="O12" s="9"/>
      <c r="P12" s="9"/>
      <c r="Q12" s="9"/>
    </row>
    <row r="13" spans="1:17" ht="12.75">
      <c r="A13" s="1"/>
      <c r="B13" s="116" t="s">
        <v>740</v>
      </c>
      <c r="C13" s="14"/>
      <c r="D13" s="438"/>
      <c r="E13" s="439"/>
      <c r="F13" s="438"/>
      <c r="G13" s="440"/>
      <c r="H13" s="22">
        <f>IF(F13=0,D13*G13,D13*F13*G13)</f>
        <v>0</v>
      </c>
      <c r="I13" s="136"/>
      <c r="J13" s="142"/>
      <c r="K13" s="16"/>
      <c r="L13" s="8"/>
      <c r="M13" s="9"/>
      <c r="N13" s="9"/>
      <c r="O13" s="9"/>
      <c r="P13" s="9"/>
      <c r="Q13" s="9"/>
    </row>
    <row r="14" spans="1:17" ht="12.75">
      <c r="A14" s="1"/>
      <c r="B14" s="117" t="s">
        <v>739</v>
      </c>
      <c r="C14" s="99"/>
      <c r="D14" s="446"/>
      <c r="E14" s="448"/>
      <c r="F14" s="446">
        <v>1</v>
      </c>
      <c r="G14" s="447"/>
      <c r="H14" s="68">
        <f>H13*$I$3*F14</f>
        <v>0</v>
      </c>
      <c r="I14" s="137">
        <f>H14+H13</f>
        <v>0</v>
      </c>
      <c r="J14" s="142"/>
      <c r="K14" s="16"/>
      <c r="L14" s="8"/>
      <c r="M14" s="9"/>
      <c r="N14" s="9"/>
      <c r="O14" s="9"/>
      <c r="P14" s="9"/>
      <c r="Q14" s="9"/>
    </row>
    <row r="15" spans="1:17" ht="15" customHeight="1">
      <c r="A15" s="1"/>
      <c r="B15" s="124" t="s">
        <v>391</v>
      </c>
      <c r="C15" s="114"/>
      <c r="D15" s="445"/>
      <c r="E15" s="445"/>
      <c r="F15" s="445"/>
      <c r="G15" s="445"/>
      <c r="H15" s="445"/>
      <c r="I15" s="445"/>
      <c r="J15" s="142"/>
      <c r="K15" s="16"/>
      <c r="L15" s="8"/>
      <c r="M15" s="9"/>
      <c r="N15" s="9"/>
      <c r="O15" s="9"/>
      <c r="P15" s="9"/>
      <c r="Q15" s="9"/>
    </row>
    <row r="16" spans="1:17" ht="15" customHeight="1">
      <c r="A16" s="1"/>
      <c r="B16" s="309" t="s">
        <v>740</v>
      </c>
      <c r="C16" s="14"/>
      <c r="D16" s="438"/>
      <c r="E16" s="439"/>
      <c r="F16" s="438"/>
      <c r="G16" s="440"/>
      <c r="H16" s="22">
        <f>IF(F16=0,D16*G16,D16*F16*G16)</f>
        <v>0</v>
      </c>
      <c r="I16" s="136"/>
      <c r="J16" s="142"/>
      <c r="K16" s="16"/>
      <c r="L16" s="8"/>
      <c r="M16" s="9"/>
      <c r="N16" s="9"/>
      <c r="O16" s="9"/>
      <c r="P16" s="9"/>
      <c r="Q16" s="9"/>
    </row>
    <row r="17" spans="1:17" ht="15" customHeight="1">
      <c r="A17" s="1"/>
      <c r="B17" s="117" t="s">
        <v>739</v>
      </c>
      <c r="C17" s="99"/>
      <c r="D17" s="446"/>
      <c r="E17" s="448"/>
      <c r="F17" s="446">
        <v>1</v>
      </c>
      <c r="G17" s="447"/>
      <c r="H17" s="68">
        <f>H16*$I$3*F17</f>
        <v>0</v>
      </c>
      <c r="I17" s="137">
        <f>H17+H16</f>
        <v>0</v>
      </c>
      <c r="J17" s="142"/>
      <c r="K17" s="16"/>
      <c r="L17" s="8"/>
      <c r="M17" s="9"/>
      <c r="N17" s="9"/>
      <c r="O17" s="9"/>
      <c r="P17" s="9"/>
      <c r="Q17" s="9"/>
    </row>
    <row r="18" spans="1:17" ht="15" customHeight="1">
      <c r="A18" s="1"/>
      <c r="B18" s="126" t="s">
        <v>392</v>
      </c>
      <c r="C18" s="114"/>
      <c r="D18" s="445"/>
      <c r="E18" s="445"/>
      <c r="F18" s="445"/>
      <c r="G18" s="445"/>
      <c r="H18" s="445"/>
      <c r="I18" s="445"/>
      <c r="J18" s="142"/>
      <c r="K18" s="16"/>
      <c r="L18" s="8"/>
      <c r="M18" s="9"/>
      <c r="N18" s="9"/>
      <c r="O18" s="9"/>
      <c r="P18" s="9"/>
      <c r="Q18" s="9"/>
    </row>
    <row r="19" spans="1:17" ht="15" customHeight="1">
      <c r="A19" s="1"/>
      <c r="B19" s="309" t="s">
        <v>740</v>
      </c>
      <c r="C19" s="14"/>
      <c r="D19" s="438"/>
      <c r="E19" s="439"/>
      <c r="F19" s="438"/>
      <c r="G19" s="440"/>
      <c r="H19" s="22">
        <f>IF(F19=0,D19*G19,D19*F19*G19)</f>
        <v>0</v>
      </c>
      <c r="I19" s="136"/>
      <c r="J19" s="142"/>
      <c r="K19" s="16"/>
      <c r="L19" s="8"/>
      <c r="M19" s="9"/>
      <c r="N19" s="9"/>
      <c r="O19" s="9"/>
      <c r="P19" s="9"/>
      <c r="Q19" s="9"/>
    </row>
    <row r="20" spans="1:17" ht="15" customHeight="1">
      <c r="A20" s="1"/>
      <c r="B20" s="117" t="s">
        <v>739</v>
      </c>
      <c r="C20" s="99"/>
      <c r="D20" s="446"/>
      <c r="E20" s="448"/>
      <c r="F20" s="446">
        <v>1</v>
      </c>
      <c r="G20" s="447"/>
      <c r="H20" s="68">
        <f>H19*$I$3*F20</f>
        <v>0</v>
      </c>
      <c r="I20" s="137">
        <f>H20+H19</f>
        <v>0</v>
      </c>
      <c r="J20" s="142"/>
      <c r="K20" s="16"/>
      <c r="L20" s="8"/>
      <c r="M20" s="9"/>
      <c r="N20" s="9"/>
      <c r="O20" s="9"/>
      <c r="P20" s="9"/>
      <c r="Q20" s="9"/>
    </row>
    <row r="21" spans="1:17" ht="15" customHeight="1">
      <c r="A21" s="1"/>
      <c r="B21" s="126" t="s">
        <v>341</v>
      </c>
      <c r="C21" s="114"/>
      <c r="D21" s="445"/>
      <c r="E21" s="445"/>
      <c r="F21" s="445"/>
      <c r="G21" s="445"/>
      <c r="H21" s="445"/>
      <c r="I21" s="445"/>
      <c r="J21" s="142"/>
      <c r="K21" s="16"/>
      <c r="L21" s="14"/>
      <c r="M21" s="9"/>
      <c r="N21" s="9"/>
      <c r="O21" s="9"/>
      <c r="P21" s="9"/>
      <c r="Q21" s="9"/>
    </row>
    <row r="22" spans="1:17" ht="15" customHeight="1">
      <c r="A22" s="1"/>
      <c r="B22" s="309" t="s">
        <v>740</v>
      </c>
      <c r="C22" s="14"/>
      <c r="D22" s="438"/>
      <c r="E22" s="439"/>
      <c r="F22" s="438"/>
      <c r="G22" s="440"/>
      <c r="H22" s="22">
        <f>IF(F22=0,D22*G22,D22*F22*G22)</f>
        <v>0</v>
      </c>
      <c r="I22" s="136"/>
      <c r="J22" s="142"/>
      <c r="K22" s="16"/>
      <c r="L22" s="14"/>
      <c r="M22" s="9"/>
      <c r="N22" s="9"/>
      <c r="O22" s="9"/>
      <c r="P22" s="9"/>
      <c r="Q22" s="9"/>
    </row>
    <row r="23" spans="1:17" ht="15" customHeight="1">
      <c r="A23" s="1"/>
      <c r="B23" s="117" t="s">
        <v>739</v>
      </c>
      <c r="C23" s="99"/>
      <c r="D23" s="446"/>
      <c r="E23" s="448"/>
      <c r="F23" s="446">
        <v>1</v>
      </c>
      <c r="G23" s="447"/>
      <c r="H23" s="68">
        <f>H22*$I$3*F23</f>
        <v>0</v>
      </c>
      <c r="I23" s="137">
        <f>H23+H22</f>
        <v>0</v>
      </c>
      <c r="J23" s="142"/>
      <c r="K23" s="16"/>
      <c r="L23" s="14"/>
      <c r="M23" s="9"/>
      <c r="N23" s="9"/>
      <c r="O23" s="9"/>
      <c r="P23" s="9"/>
      <c r="Q23" s="9"/>
    </row>
    <row r="24" spans="1:17" ht="15" customHeight="1">
      <c r="A24" s="1"/>
      <c r="B24" s="126" t="s">
        <v>393</v>
      </c>
      <c r="C24" s="114"/>
      <c r="D24" s="445"/>
      <c r="E24" s="445"/>
      <c r="F24" s="445"/>
      <c r="G24" s="445"/>
      <c r="H24" s="445"/>
      <c r="I24" s="445"/>
      <c r="J24" s="142"/>
      <c r="K24" s="16"/>
      <c r="L24" s="8"/>
      <c r="M24" s="9"/>
      <c r="N24" s="9"/>
      <c r="O24" s="9"/>
      <c r="P24" s="9"/>
      <c r="Q24" s="9"/>
    </row>
    <row r="25" spans="1:17" ht="15" customHeight="1">
      <c r="A25" s="1"/>
      <c r="B25" s="309" t="s">
        <v>740</v>
      </c>
      <c r="C25" s="14"/>
      <c r="D25" s="438"/>
      <c r="E25" s="439"/>
      <c r="F25" s="438"/>
      <c r="G25" s="440"/>
      <c r="H25" s="22">
        <f>IF(F25=0,D25*G25,D25*F25*G25)</f>
        <v>0</v>
      </c>
      <c r="I25" s="136"/>
      <c r="J25" s="142"/>
      <c r="K25" s="16"/>
      <c r="L25" s="8"/>
      <c r="M25" s="9"/>
      <c r="N25" s="9"/>
      <c r="O25" s="9"/>
      <c r="P25" s="9"/>
      <c r="Q25" s="9"/>
    </row>
    <row r="26" spans="1:17" ht="15" customHeight="1">
      <c r="A26" s="1"/>
      <c r="B26" s="117" t="s">
        <v>739</v>
      </c>
      <c r="C26" s="99"/>
      <c r="D26" s="446"/>
      <c r="E26" s="448"/>
      <c r="F26" s="446">
        <v>1</v>
      </c>
      <c r="G26" s="447"/>
      <c r="H26" s="68">
        <f>H25*$I$3*F26</f>
        <v>0</v>
      </c>
      <c r="I26" s="137">
        <f>H26+H25</f>
        <v>0</v>
      </c>
      <c r="J26" s="142"/>
      <c r="K26" s="16"/>
      <c r="L26" s="8"/>
      <c r="M26" s="9"/>
      <c r="N26" s="9"/>
      <c r="O26" s="9"/>
      <c r="P26" s="9"/>
      <c r="Q26" s="9"/>
    </row>
    <row r="27" spans="1:17" ht="15" customHeight="1">
      <c r="A27" s="1"/>
      <c r="B27" s="126" t="s">
        <v>394</v>
      </c>
      <c r="C27" s="114"/>
      <c r="D27" s="445"/>
      <c r="E27" s="445"/>
      <c r="F27" s="445"/>
      <c r="G27" s="445"/>
      <c r="H27" s="445"/>
      <c r="I27" s="445"/>
      <c r="J27" s="142"/>
      <c r="K27" s="16"/>
      <c r="L27" s="8"/>
      <c r="M27" s="9"/>
      <c r="N27" s="9"/>
      <c r="O27" s="9"/>
      <c r="P27" s="9"/>
      <c r="Q27" s="9"/>
    </row>
    <row r="28" spans="1:17" ht="15" customHeight="1">
      <c r="A28" s="1"/>
      <c r="B28" s="309" t="s">
        <v>740</v>
      </c>
      <c r="C28" s="14"/>
      <c r="D28" s="438"/>
      <c r="E28" s="439"/>
      <c r="F28" s="438"/>
      <c r="G28" s="440"/>
      <c r="H28" s="22">
        <f>IF(F28=0,D28*G28,D28*F28*G28)</f>
        <v>0</v>
      </c>
      <c r="I28" s="136"/>
      <c r="J28" s="142"/>
      <c r="K28" s="16"/>
      <c r="L28" s="8"/>
      <c r="M28" s="9"/>
      <c r="N28" s="9"/>
      <c r="O28" s="9"/>
      <c r="P28" s="9"/>
      <c r="Q28" s="9"/>
    </row>
    <row r="29" spans="1:17" ht="15" customHeight="1">
      <c r="A29" s="1"/>
      <c r="B29" s="117" t="s">
        <v>739</v>
      </c>
      <c r="C29" s="99"/>
      <c r="D29" s="446"/>
      <c r="E29" s="448"/>
      <c r="F29" s="446">
        <v>1</v>
      </c>
      <c r="G29" s="447"/>
      <c r="H29" s="68">
        <f>H28*$I$3*F29</f>
        <v>0</v>
      </c>
      <c r="I29" s="137">
        <f>H29+H28</f>
        <v>0</v>
      </c>
      <c r="J29" s="142"/>
      <c r="K29" s="16"/>
      <c r="L29" s="8"/>
      <c r="M29" s="9"/>
      <c r="N29" s="9"/>
      <c r="O29" s="9"/>
      <c r="P29" s="9"/>
      <c r="Q29" s="9"/>
    </row>
    <row r="30" spans="1:17" ht="15" customHeight="1">
      <c r="A30" s="1"/>
      <c r="B30" s="126" t="s">
        <v>342</v>
      </c>
      <c r="C30" s="114"/>
      <c r="D30" s="445"/>
      <c r="E30" s="445"/>
      <c r="F30" s="445"/>
      <c r="G30" s="445"/>
      <c r="H30" s="445"/>
      <c r="I30" s="445"/>
      <c r="J30" s="142"/>
      <c r="K30" s="16"/>
      <c r="L30" s="8"/>
      <c r="M30" s="9"/>
      <c r="N30" s="9"/>
      <c r="O30" s="9"/>
      <c r="P30" s="9"/>
      <c r="Q30" s="9"/>
    </row>
    <row r="31" spans="1:17" ht="15" customHeight="1">
      <c r="A31" s="1"/>
      <c r="B31" s="309" t="s">
        <v>740</v>
      </c>
      <c r="C31" s="14"/>
      <c r="D31" s="438"/>
      <c r="E31" s="439"/>
      <c r="F31" s="438"/>
      <c r="G31" s="440"/>
      <c r="H31" s="22">
        <f>IF(F31=0,D31*G31,D31*F31*G31)</f>
        <v>0</v>
      </c>
      <c r="I31" s="136"/>
      <c r="J31" s="142"/>
      <c r="K31" s="16"/>
      <c r="L31" s="8"/>
      <c r="M31" s="9"/>
      <c r="N31" s="9"/>
      <c r="O31" s="9"/>
      <c r="P31" s="9"/>
      <c r="Q31" s="9"/>
    </row>
    <row r="32" spans="1:17" ht="15" customHeight="1">
      <c r="A32" s="1"/>
      <c r="B32" s="117" t="s">
        <v>739</v>
      </c>
      <c r="C32" s="99"/>
      <c r="D32" s="446"/>
      <c r="E32" s="448"/>
      <c r="F32" s="446">
        <v>1</v>
      </c>
      <c r="G32" s="447"/>
      <c r="H32" s="68">
        <f>H31*$I$3*F32</f>
        <v>0</v>
      </c>
      <c r="I32" s="137">
        <f>H32+H31</f>
        <v>0</v>
      </c>
      <c r="J32" s="142"/>
      <c r="K32" s="16"/>
      <c r="L32" s="8"/>
      <c r="M32" s="9"/>
      <c r="N32" s="9"/>
      <c r="O32" s="9"/>
      <c r="P32" s="9"/>
      <c r="Q32" s="9"/>
    </row>
    <row r="33" spans="1:17" ht="15" customHeight="1">
      <c r="A33" s="1"/>
      <c r="B33" s="126" t="s">
        <v>343</v>
      </c>
      <c r="C33" s="114"/>
      <c r="D33" s="445"/>
      <c r="E33" s="445"/>
      <c r="F33" s="445"/>
      <c r="G33" s="445"/>
      <c r="H33" s="445"/>
      <c r="I33" s="445"/>
      <c r="J33" s="142"/>
      <c r="K33" s="16"/>
      <c r="L33" s="8"/>
      <c r="M33" s="9"/>
      <c r="N33" s="9"/>
      <c r="O33" s="9"/>
      <c r="P33" s="9"/>
      <c r="Q33" s="9"/>
    </row>
    <row r="34" spans="1:17" ht="15" customHeight="1">
      <c r="A34" s="1"/>
      <c r="B34" s="309" t="s">
        <v>740</v>
      </c>
      <c r="C34" s="14"/>
      <c r="D34" s="438"/>
      <c r="E34" s="439"/>
      <c r="F34" s="438"/>
      <c r="G34" s="440"/>
      <c r="H34" s="22">
        <f>IF(F34=0,D34*G34,D34*F34*G34)</f>
        <v>0</v>
      </c>
      <c r="I34" s="136"/>
      <c r="J34" s="142"/>
      <c r="K34" s="16"/>
      <c r="L34" s="8"/>
      <c r="M34" s="9"/>
      <c r="N34" s="9"/>
      <c r="O34" s="9"/>
      <c r="P34" s="9"/>
      <c r="Q34" s="9"/>
    </row>
    <row r="35" spans="1:17" ht="15" customHeight="1">
      <c r="A35" s="1"/>
      <c r="B35" s="117" t="s">
        <v>739</v>
      </c>
      <c r="C35" s="99"/>
      <c r="D35" s="446"/>
      <c r="E35" s="448"/>
      <c r="F35" s="446">
        <v>1</v>
      </c>
      <c r="G35" s="447"/>
      <c r="H35" s="68">
        <f>H34*$I$3*F35</f>
        <v>0</v>
      </c>
      <c r="I35" s="137">
        <f>H35+H34</f>
        <v>0</v>
      </c>
      <c r="J35" s="142"/>
      <c r="K35" s="16"/>
      <c r="L35" s="8"/>
      <c r="M35" s="9"/>
      <c r="N35" s="9"/>
      <c r="O35" s="9"/>
      <c r="P35" s="9"/>
      <c r="Q35" s="9"/>
    </row>
    <row r="36" spans="1:17" ht="15" customHeight="1">
      <c r="A36" s="1"/>
      <c r="B36" s="126" t="s">
        <v>304</v>
      </c>
      <c r="C36" s="114"/>
      <c r="D36" s="445"/>
      <c r="E36" s="445"/>
      <c r="F36" s="445"/>
      <c r="G36" s="445"/>
      <c r="H36" s="445"/>
      <c r="I36" s="445"/>
      <c r="J36" s="142"/>
      <c r="K36" s="16"/>
      <c r="L36" s="8"/>
      <c r="M36" s="9"/>
      <c r="N36" s="9"/>
      <c r="O36" s="9"/>
      <c r="P36" s="9"/>
      <c r="Q36" s="9"/>
    </row>
    <row r="37" spans="1:17" ht="15" customHeight="1">
      <c r="A37" s="1"/>
      <c r="B37" s="309" t="s">
        <v>740</v>
      </c>
      <c r="C37" s="14"/>
      <c r="D37" s="438"/>
      <c r="E37" s="439"/>
      <c r="F37" s="438"/>
      <c r="G37" s="440"/>
      <c r="H37" s="22">
        <f>IF(F37=0,D37*G37,D37*F37*G37)</f>
        <v>0</v>
      </c>
      <c r="I37" s="136"/>
      <c r="J37" s="142"/>
      <c r="K37" s="16"/>
      <c r="L37" s="8"/>
      <c r="M37" s="9"/>
      <c r="N37" s="9"/>
      <c r="O37" s="9"/>
      <c r="P37" s="9"/>
      <c r="Q37" s="9"/>
    </row>
    <row r="38" spans="1:17" ht="15" customHeight="1">
      <c r="A38" s="1"/>
      <c r="B38" s="117" t="s">
        <v>739</v>
      </c>
      <c r="C38" s="99"/>
      <c r="D38" s="446"/>
      <c r="E38" s="448"/>
      <c r="F38" s="446">
        <v>1</v>
      </c>
      <c r="G38" s="447"/>
      <c r="H38" s="68">
        <f>H37*$I$3*F38</f>
        <v>0</v>
      </c>
      <c r="I38" s="137">
        <f>H38+H37</f>
        <v>0</v>
      </c>
      <c r="J38" s="142"/>
      <c r="K38" s="16"/>
      <c r="L38" s="8"/>
      <c r="M38" s="9"/>
      <c r="N38" s="9"/>
      <c r="O38" s="9"/>
      <c r="P38" s="9"/>
      <c r="Q38" s="9"/>
    </row>
    <row r="39" spans="1:17" ht="15" customHeight="1">
      <c r="A39" s="1"/>
      <c r="B39" s="126" t="s">
        <v>305</v>
      </c>
      <c r="C39" s="114"/>
      <c r="D39" s="445"/>
      <c r="E39" s="445"/>
      <c r="F39" s="445"/>
      <c r="G39" s="445"/>
      <c r="H39" s="445"/>
      <c r="I39" s="445"/>
      <c r="J39" s="142"/>
      <c r="K39" s="16"/>
      <c r="M39" s="9"/>
      <c r="N39" s="9"/>
      <c r="O39" s="9"/>
      <c r="P39" s="9"/>
      <c r="Q39" s="9"/>
    </row>
    <row r="40" spans="1:17" ht="15" customHeight="1">
      <c r="A40" s="1"/>
      <c r="B40" s="309" t="s">
        <v>740</v>
      </c>
      <c r="C40" s="14"/>
      <c r="D40" s="438"/>
      <c r="E40" s="439"/>
      <c r="F40" s="438"/>
      <c r="G40" s="440"/>
      <c r="H40" s="22">
        <f>IF(F40=0,D40*G40,D40*F40*G40)</f>
        <v>0</v>
      </c>
      <c r="I40" s="136"/>
      <c r="J40" s="142"/>
      <c r="K40" s="16"/>
      <c r="L40" s="8"/>
      <c r="M40" s="9"/>
      <c r="N40" s="9"/>
      <c r="O40" s="9"/>
      <c r="P40" s="9"/>
      <c r="Q40" s="9"/>
    </row>
    <row r="41" spans="1:17" ht="15" customHeight="1">
      <c r="A41" s="1"/>
      <c r="B41" s="117" t="s">
        <v>739</v>
      </c>
      <c r="C41" s="99"/>
      <c r="D41" s="446"/>
      <c r="E41" s="448"/>
      <c r="F41" s="446">
        <v>1</v>
      </c>
      <c r="G41" s="447"/>
      <c r="H41" s="68">
        <f>H40*$I$3*F41</f>
        <v>0</v>
      </c>
      <c r="I41" s="137">
        <f>H41+H40</f>
        <v>0</v>
      </c>
      <c r="J41" s="142"/>
      <c r="K41" s="16"/>
      <c r="L41" s="8"/>
      <c r="M41" s="9"/>
      <c r="N41" s="9"/>
      <c r="O41" s="9"/>
      <c r="P41" s="9"/>
      <c r="Q41" s="9"/>
    </row>
    <row r="42" spans="1:17" ht="15" customHeight="1">
      <c r="A42" s="1"/>
      <c r="B42" s="126" t="s">
        <v>306</v>
      </c>
      <c r="C42" s="114"/>
      <c r="D42" s="445"/>
      <c r="E42" s="445"/>
      <c r="F42" s="445"/>
      <c r="G42" s="445"/>
      <c r="H42" s="445"/>
      <c r="I42" s="445"/>
      <c r="J42" s="142"/>
      <c r="K42" s="16"/>
      <c r="L42" s="8"/>
      <c r="M42" s="9"/>
      <c r="N42" s="9"/>
      <c r="O42" s="9"/>
      <c r="P42" s="9"/>
      <c r="Q42" s="9"/>
    </row>
    <row r="43" spans="1:17" ht="15" customHeight="1">
      <c r="A43" s="1"/>
      <c r="B43" s="309" t="s">
        <v>740</v>
      </c>
      <c r="C43" s="14"/>
      <c r="D43" s="438"/>
      <c r="E43" s="439"/>
      <c r="F43" s="438"/>
      <c r="G43" s="440"/>
      <c r="H43" s="22">
        <f>IF(F43=0,D43*G43,D43*F43*G43)</f>
        <v>0</v>
      </c>
      <c r="I43" s="136"/>
      <c r="J43" s="142"/>
      <c r="K43" s="16"/>
      <c r="L43" s="8"/>
      <c r="M43" s="9"/>
      <c r="N43" s="9"/>
      <c r="O43" s="9"/>
      <c r="P43" s="9"/>
      <c r="Q43" s="9"/>
    </row>
    <row r="44" spans="1:17" ht="15" customHeight="1">
      <c r="A44" s="1"/>
      <c r="B44" s="117" t="s">
        <v>739</v>
      </c>
      <c r="C44" s="99"/>
      <c r="D44" s="446"/>
      <c r="E44" s="448"/>
      <c r="F44" s="446">
        <v>1</v>
      </c>
      <c r="G44" s="447"/>
      <c r="H44" s="68">
        <f>H43*$I$3*F44</f>
        <v>0</v>
      </c>
      <c r="I44" s="137">
        <f>H44+H43</f>
        <v>0</v>
      </c>
      <c r="J44" s="142"/>
      <c r="K44" s="16"/>
      <c r="L44" s="8"/>
      <c r="M44" s="9"/>
      <c r="N44" s="9"/>
      <c r="O44" s="9"/>
      <c r="P44" s="9"/>
      <c r="Q44" s="9"/>
    </row>
    <row r="45" spans="1:17" ht="15" customHeight="1">
      <c r="A45" s="1"/>
      <c r="B45" s="119" t="s">
        <v>200</v>
      </c>
      <c r="C45" s="114"/>
      <c r="D45" s="445"/>
      <c r="E45" s="445"/>
      <c r="F45" s="445"/>
      <c r="G45" s="445"/>
      <c r="H45" s="445"/>
      <c r="I45" s="445"/>
      <c r="J45" s="142"/>
      <c r="K45" s="16"/>
      <c r="L45" s="8"/>
      <c r="M45" s="9"/>
      <c r="N45" s="9"/>
      <c r="O45" s="9"/>
      <c r="P45" s="9"/>
      <c r="Q45" s="9"/>
    </row>
    <row r="46" spans="1:17" ht="15" customHeight="1">
      <c r="A46" s="1"/>
      <c r="B46" s="309" t="s">
        <v>740</v>
      </c>
      <c r="C46" s="14"/>
      <c r="D46" s="438"/>
      <c r="E46" s="439"/>
      <c r="F46" s="438"/>
      <c r="G46" s="440"/>
      <c r="H46" s="22">
        <f>IF(F46=0,D46*G46,D46*F46*G46)</f>
        <v>0</v>
      </c>
      <c r="I46" s="136"/>
      <c r="J46" s="142"/>
      <c r="K46" s="16"/>
      <c r="L46" s="8"/>
      <c r="M46" s="9"/>
      <c r="N46" s="9"/>
      <c r="O46" s="9"/>
      <c r="P46" s="9"/>
      <c r="Q46" s="9"/>
    </row>
    <row r="47" spans="1:17" ht="15" customHeight="1">
      <c r="A47" s="1"/>
      <c r="B47" s="117" t="s">
        <v>739</v>
      </c>
      <c r="C47" s="99"/>
      <c r="D47" s="446"/>
      <c r="E47" s="448"/>
      <c r="F47" s="446">
        <v>1</v>
      </c>
      <c r="G47" s="447"/>
      <c r="H47" s="68">
        <f>H46*$I$3*F47</f>
        <v>0</v>
      </c>
      <c r="I47" s="137">
        <f>H47+H46</f>
        <v>0</v>
      </c>
      <c r="J47" s="142"/>
      <c r="K47" s="16"/>
      <c r="L47" s="8"/>
      <c r="M47" s="9"/>
      <c r="N47" s="9"/>
      <c r="O47" s="9"/>
      <c r="P47" s="9"/>
      <c r="Q47" s="9"/>
    </row>
    <row r="48" spans="1:17" ht="15" customHeight="1">
      <c r="A48" s="1"/>
      <c r="B48" s="147" t="s">
        <v>522</v>
      </c>
      <c r="C48" s="232"/>
      <c r="D48" s="438"/>
      <c r="E48" s="439"/>
      <c r="F48" s="438"/>
      <c r="G48" s="440"/>
      <c r="H48" s="22"/>
      <c r="I48" s="136"/>
      <c r="J48" s="142"/>
      <c r="K48" s="16"/>
      <c r="L48" s="8"/>
      <c r="M48" s="9"/>
      <c r="N48" s="9"/>
      <c r="O48" s="9"/>
      <c r="P48" s="9"/>
      <c r="Q48" s="9"/>
    </row>
    <row r="49" spans="1:17" ht="15" customHeight="1">
      <c r="A49" s="1"/>
      <c r="B49" s="78" t="s">
        <v>523</v>
      </c>
      <c r="C49" s="14"/>
      <c r="D49" s="438"/>
      <c r="E49" s="439"/>
      <c r="F49" s="438"/>
      <c r="G49" s="440"/>
      <c r="H49" s="22">
        <f aca="true" t="shared" si="0" ref="H49:H59">IF(F49=0,D49*G49,D49*F49*G49)</f>
        <v>0</v>
      </c>
      <c r="I49" s="136"/>
      <c r="J49" s="142"/>
      <c r="K49" s="16"/>
      <c r="L49" s="8"/>
      <c r="M49" s="9"/>
      <c r="N49" s="9"/>
      <c r="O49" s="9"/>
      <c r="P49" s="9"/>
      <c r="Q49" s="9"/>
    </row>
    <row r="50" spans="1:17" ht="15" customHeight="1">
      <c r="A50" s="1"/>
      <c r="B50" s="78" t="s">
        <v>181</v>
      </c>
      <c r="C50" s="14"/>
      <c r="D50" s="438"/>
      <c r="E50" s="439"/>
      <c r="F50" s="438"/>
      <c r="G50" s="440"/>
      <c r="H50" s="22">
        <f t="shared" si="0"/>
        <v>0</v>
      </c>
      <c r="I50" s="136"/>
      <c r="J50" s="142"/>
      <c r="K50" s="16"/>
      <c r="L50" s="8"/>
      <c r="M50" s="9"/>
      <c r="N50" s="9"/>
      <c r="O50" s="9"/>
      <c r="P50" s="9"/>
      <c r="Q50" s="9"/>
    </row>
    <row r="51" spans="1:17" ht="15" customHeight="1">
      <c r="A51" s="1"/>
      <c r="B51" s="78" t="s">
        <v>389</v>
      </c>
      <c r="C51" s="14"/>
      <c r="D51" s="438"/>
      <c r="E51" s="439"/>
      <c r="F51" s="438"/>
      <c r="G51" s="440"/>
      <c r="H51" s="22">
        <f t="shared" si="0"/>
        <v>0</v>
      </c>
      <c r="I51" s="136"/>
      <c r="J51" s="142"/>
      <c r="K51" s="16"/>
      <c r="L51" s="8"/>
      <c r="M51" s="9"/>
      <c r="N51" s="9"/>
      <c r="O51" s="9"/>
      <c r="P51" s="9"/>
      <c r="Q51" s="9"/>
    </row>
    <row r="52" spans="1:17" ht="15" customHeight="1">
      <c r="A52" s="1"/>
      <c r="B52" s="78" t="s">
        <v>79</v>
      </c>
      <c r="C52" s="14"/>
      <c r="D52" s="438"/>
      <c r="E52" s="439"/>
      <c r="F52" s="438"/>
      <c r="G52" s="440"/>
      <c r="H52" s="22">
        <f t="shared" si="0"/>
        <v>0</v>
      </c>
      <c r="I52" s="136"/>
      <c r="J52" s="142"/>
      <c r="K52" s="16"/>
      <c r="L52" s="8"/>
      <c r="M52" s="9"/>
      <c r="N52" s="9"/>
      <c r="O52" s="9"/>
      <c r="P52" s="9"/>
      <c r="Q52" s="9"/>
    </row>
    <row r="53" spans="1:17" ht="15" customHeight="1">
      <c r="A53" s="1"/>
      <c r="B53" s="127" t="s">
        <v>662</v>
      </c>
      <c r="C53" s="14"/>
      <c r="D53" s="438"/>
      <c r="E53" s="439"/>
      <c r="F53" s="438"/>
      <c r="G53" s="440"/>
      <c r="H53" s="22">
        <f t="shared" si="0"/>
        <v>0</v>
      </c>
      <c r="I53" s="136"/>
      <c r="J53" s="142"/>
      <c r="K53" s="16"/>
      <c r="L53" s="8"/>
      <c r="M53" s="9"/>
      <c r="N53" s="9"/>
      <c r="O53" s="9"/>
      <c r="P53" s="9"/>
      <c r="Q53" s="9"/>
    </row>
    <row r="54" spans="1:17" ht="15" customHeight="1">
      <c r="A54" s="1"/>
      <c r="B54" s="78" t="s">
        <v>80</v>
      </c>
      <c r="C54" s="14"/>
      <c r="D54" s="438"/>
      <c r="E54" s="439"/>
      <c r="F54" s="438"/>
      <c r="G54" s="440"/>
      <c r="H54" s="22">
        <f t="shared" si="0"/>
        <v>0</v>
      </c>
      <c r="I54" s="136"/>
      <c r="J54" s="142"/>
      <c r="K54" s="16"/>
      <c r="L54" s="8"/>
      <c r="M54" s="9"/>
      <c r="N54" s="9"/>
      <c r="O54" s="9"/>
      <c r="P54" s="9"/>
      <c r="Q54" s="9"/>
    </row>
    <row r="55" spans="1:17" ht="15" customHeight="1">
      <c r="A55" s="1"/>
      <c r="B55" s="78" t="s">
        <v>81</v>
      </c>
      <c r="C55" s="14"/>
      <c r="D55" s="438"/>
      <c r="E55" s="439"/>
      <c r="F55" s="438"/>
      <c r="G55" s="440"/>
      <c r="H55" s="22">
        <f t="shared" si="0"/>
        <v>0</v>
      </c>
      <c r="I55" s="136"/>
      <c r="J55" s="142"/>
      <c r="K55" s="16"/>
      <c r="L55" s="8"/>
      <c r="M55" s="9"/>
      <c r="N55" s="9"/>
      <c r="O55" s="9"/>
      <c r="P55" s="9"/>
      <c r="Q55" s="9"/>
    </row>
    <row r="56" spans="1:17" ht="15" customHeight="1">
      <c r="A56" s="1"/>
      <c r="B56" s="78" t="s">
        <v>82</v>
      </c>
      <c r="C56" s="14"/>
      <c r="D56" s="438"/>
      <c r="E56" s="439"/>
      <c r="F56" s="438"/>
      <c r="G56" s="440"/>
      <c r="H56" s="22">
        <f t="shared" si="0"/>
        <v>0</v>
      </c>
      <c r="I56" s="136"/>
      <c r="J56" s="142"/>
      <c r="K56" s="16"/>
      <c r="L56" s="8"/>
      <c r="M56" s="9"/>
      <c r="N56" s="9"/>
      <c r="O56" s="9"/>
      <c r="P56" s="9"/>
      <c r="Q56" s="9"/>
    </row>
    <row r="57" spans="1:17" ht="15" customHeight="1">
      <c r="A57" s="1"/>
      <c r="B57" s="147" t="s">
        <v>400</v>
      </c>
      <c r="C57" s="232"/>
      <c r="D57" s="438"/>
      <c r="E57" s="439"/>
      <c r="F57" s="438"/>
      <c r="G57" s="440"/>
      <c r="H57" s="22"/>
      <c r="I57" s="136"/>
      <c r="J57" s="142"/>
      <c r="K57" s="16"/>
      <c r="L57" s="8"/>
      <c r="M57" s="9"/>
      <c r="N57" s="9"/>
      <c r="O57" s="9"/>
      <c r="P57" s="9"/>
      <c r="Q57" s="9"/>
    </row>
    <row r="58" spans="1:17" ht="15" customHeight="1">
      <c r="A58" s="1"/>
      <c r="B58" s="78" t="s">
        <v>537</v>
      </c>
      <c r="C58" s="14"/>
      <c r="D58" s="438"/>
      <c r="E58" s="439"/>
      <c r="F58" s="438"/>
      <c r="G58" s="440"/>
      <c r="H58" s="22">
        <f t="shared" si="0"/>
        <v>0</v>
      </c>
      <c r="I58" s="136"/>
      <c r="J58" s="142"/>
      <c r="K58" s="16"/>
      <c r="L58" s="8"/>
      <c r="M58" s="9"/>
      <c r="N58" s="9"/>
      <c r="O58" s="9"/>
      <c r="P58" s="9"/>
      <c r="Q58" s="9"/>
    </row>
    <row r="59" spans="1:17" ht="15" customHeight="1">
      <c r="A59" s="1"/>
      <c r="B59" s="78" t="s">
        <v>383</v>
      </c>
      <c r="C59" s="14"/>
      <c r="D59" s="23"/>
      <c r="E59" s="24"/>
      <c r="F59" s="23"/>
      <c r="G59" s="25"/>
      <c r="H59" s="22">
        <f t="shared" si="0"/>
        <v>0</v>
      </c>
      <c r="I59" s="138"/>
      <c r="J59" s="142"/>
      <c r="K59" s="16"/>
      <c r="L59" s="8"/>
      <c r="M59" s="9"/>
      <c r="N59" s="9"/>
      <c r="O59" s="9"/>
      <c r="P59" s="9"/>
      <c r="Q59" s="9"/>
    </row>
    <row r="60" spans="1:17" ht="15" customHeight="1">
      <c r="A60" s="1"/>
      <c r="B60" s="78" t="s">
        <v>538</v>
      </c>
      <c r="C60" s="14"/>
      <c r="D60" s="23"/>
      <c r="E60" s="24"/>
      <c r="F60" s="23"/>
      <c r="G60" s="25"/>
      <c r="H60" s="22">
        <f aca="true" t="shared" si="1" ref="H60:H78">IF(F60=0,D60*G60,D60*F60*G60)</f>
        <v>0</v>
      </c>
      <c r="I60" s="139"/>
      <c r="J60" s="142"/>
      <c r="K60" s="16"/>
      <c r="L60" s="8"/>
      <c r="M60" s="9"/>
      <c r="N60" s="9"/>
      <c r="O60" s="9"/>
      <c r="P60" s="9"/>
      <c r="Q60" s="9"/>
    </row>
    <row r="61" spans="1:17" ht="15" customHeight="1">
      <c r="A61" s="1"/>
      <c r="B61" s="128" t="s">
        <v>617</v>
      </c>
      <c r="C61" s="14"/>
      <c r="D61" s="23"/>
      <c r="E61" s="24"/>
      <c r="F61" s="23"/>
      <c r="G61" s="25"/>
      <c r="H61" s="22">
        <f t="shared" si="1"/>
        <v>0</v>
      </c>
      <c r="I61" s="139"/>
      <c r="J61" s="142"/>
      <c r="K61" s="16"/>
      <c r="L61" s="8"/>
      <c r="M61" s="9"/>
      <c r="N61" s="9"/>
      <c r="O61" s="9"/>
      <c r="P61" s="9"/>
      <c r="Q61" s="9"/>
    </row>
    <row r="62" spans="1:17" ht="15" customHeight="1">
      <c r="A62" s="1"/>
      <c r="B62" s="128" t="s">
        <v>83</v>
      </c>
      <c r="C62" s="14"/>
      <c r="D62" s="23"/>
      <c r="E62" s="24"/>
      <c r="F62" s="23"/>
      <c r="G62" s="25"/>
      <c r="H62" s="22">
        <f t="shared" si="1"/>
        <v>0</v>
      </c>
      <c r="I62" s="139"/>
      <c r="J62" s="142"/>
      <c r="K62" s="16"/>
      <c r="L62" s="8"/>
      <c r="M62" s="9"/>
      <c r="N62" s="9"/>
      <c r="O62" s="9"/>
      <c r="P62" s="9"/>
      <c r="Q62" s="9"/>
    </row>
    <row r="63" spans="1:17" ht="15" customHeight="1">
      <c r="A63" s="1"/>
      <c r="B63" s="129" t="s">
        <v>539</v>
      </c>
      <c r="C63" s="14"/>
      <c r="D63" s="23"/>
      <c r="E63" s="24"/>
      <c r="F63" s="23"/>
      <c r="G63" s="25"/>
      <c r="H63" s="22">
        <f t="shared" si="1"/>
        <v>0</v>
      </c>
      <c r="I63" s="139"/>
      <c r="J63" s="142"/>
      <c r="K63" s="16"/>
      <c r="L63" s="8"/>
      <c r="M63" s="9"/>
      <c r="N63" s="9"/>
      <c r="O63" s="9"/>
      <c r="P63" s="9"/>
      <c r="Q63" s="9"/>
    </row>
    <row r="64" spans="1:17" ht="15" customHeight="1">
      <c r="A64" s="1"/>
      <c r="B64" s="128" t="s">
        <v>182</v>
      </c>
      <c r="C64" s="14"/>
      <c r="D64" s="23"/>
      <c r="E64" s="24"/>
      <c r="F64" s="23"/>
      <c r="G64" s="25"/>
      <c r="H64" s="22">
        <f t="shared" si="1"/>
        <v>0</v>
      </c>
      <c r="I64" s="139"/>
      <c r="J64" s="142"/>
      <c r="K64" s="16"/>
      <c r="L64" s="8"/>
      <c r="M64" s="9"/>
      <c r="N64" s="9"/>
      <c r="O64" s="9"/>
      <c r="P64" s="9"/>
      <c r="Q64" s="9"/>
    </row>
    <row r="65" spans="1:17" ht="15" customHeight="1">
      <c r="A65" s="1"/>
      <c r="B65" s="128" t="s">
        <v>183</v>
      </c>
      <c r="C65" s="14"/>
      <c r="D65" s="23"/>
      <c r="E65" s="24"/>
      <c r="F65" s="23"/>
      <c r="G65" s="25"/>
      <c r="H65" s="22">
        <f t="shared" si="1"/>
        <v>0</v>
      </c>
      <c r="I65" s="139"/>
      <c r="J65" s="142"/>
      <c r="K65" s="16"/>
      <c r="L65" s="8"/>
      <c r="M65" s="9"/>
      <c r="N65" s="9"/>
      <c r="O65" s="9"/>
      <c r="P65" s="9"/>
      <c r="Q65" s="9"/>
    </row>
    <row r="66" spans="1:17" ht="15" customHeight="1">
      <c r="A66" s="1"/>
      <c r="B66" s="130" t="s">
        <v>184</v>
      </c>
      <c r="C66" s="14"/>
      <c r="D66" s="23"/>
      <c r="E66" s="24"/>
      <c r="F66" s="23"/>
      <c r="G66" s="25"/>
      <c r="H66" s="22">
        <f t="shared" si="1"/>
        <v>0</v>
      </c>
      <c r="I66" s="139"/>
      <c r="J66" s="142"/>
      <c r="K66" s="16"/>
      <c r="L66" s="8"/>
      <c r="M66" s="9"/>
      <c r="N66" s="9"/>
      <c r="O66" s="9"/>
      <c r="P66" s="9"/>
      <c r="Q66" s="9"/>
    </row>
    <row r="67" spans="1:17" ht="15" customHeight="1">
      <c r="A67" s="1"/>
      <c r="B67" s="130" t="s">
        <v>3</v>
      </c>
      <c r="C67" s="14"/>
      <c r="D67" s="23"/>
      <c r="E67" s="24"/>
      <c r="F67" s="23"/>
      <c r="G67" s="25"/>
      <c r="H67" s="22">
        <f t="shared" si="1"/>
        <v>0</v>
      </c>
      <c r="I67" s="139"/>
      <c r="J67" s="142"/>
      <c r="K67" s="16"/>
      <c r="L67" s="8"/>
      <c r="M67" s="9"/>
      <c r="N67" s="9"/>
      <c r="O67" s="9"/>
      <c r="P67" s="9"/>
      <c r="Q67" s="9"/>
    </row>
    <row r="68" spans="1:17" ht="15" customHeight="1">
      <c r="A68" s="1"/>
      <c r="B68" s="78" t="s">
        <v>542</v>
      </c>
      <c r="C68" s="14"/>
      <c r="D68" s="23"/>
      <c r="E68" s="24"/>
      <c r="F68" s="23"/>
      <c r="G68" s="25"/>
      <c r="H68" s="22">
        <f t="shared" si="1"/>
        <v>0</v>
      </c>
      <c r="I68" s="139"/>
      <c r="J68" s="142"/>
      <c r="K68" s="16"/>
      <c r="L68" s="8"/>
      <c r="M68" s="9"/>
      <c r="N68" s="9"/>
      <c r="O68" s="9"/>
      <c r="P68" s="9"/>
      <c r="Q68" s="9"/>
    </row>
    <row r="69" spans="1:17" ht="15" customHeight="1">
      <c r="A69" s="1"/>
      <c r="B69" s="78" t="s">
        <v>543</v>
      </c>
      <c r="C69" s="14"/>
      <c r="D69" s="23"/>
      <c r="E69" s="24"/>
      <c r="F69" s="23"/>
      <c r="G69" s="25"/>
      <c r="H69" s="22">
        <f t="shared" si="1"/>
        <v>0</v>
      </c>
      <c r="I69" s="139"/>
      <c r="J69" s="142"/>
      <c r="K69" s="16"/>
      <c r="L69" s="8"/>
      <c r="M69" s="9"/>
      <c r="N69" s="9"/>
      <c r="O69" s="9"/>
      <c r="P69" s="9"/>
      <c r="Q69" s="9"/>
    </row>
    <row r="70" spans="1:17" ht="15" customHeight="1">
      <c r="A70" s="1"/>
      <c r="B70" s="78" t="s">
        <v>544</v>
      </c>
      <c r="C70" s="14"/>
      <c r="D70" s="23"/>
      <c r="E70" s="24"/>
      <c r="F70" s="23"/>
      <c r="G70" s="25"/>
      <c r="H70" s="22">
        <f t="shared" si="1"/>
        <v>0</v>
      </c>
      <c r="I70" s="139"/>
      <c r="J70" s="142"/>
      <c r="K70" s="16"/>
      <c r="L70" s="8"/>
      <c r="M70" s="9"/>
      <c r="N70" s="9"/>
      <c r="O70" s="9"/>
      <c r="P70" s="9"/>
      <c r="Q70" s="9"/>
    </row>
    <row r="71" spans="1:17" ht="15" customHeight="1">
      <c r="A71" s="1"/>
      <c r="B71" s="78" t="s">
        <v>474</v>
      </c>
      <c r="C71" s="14"/>
      <c r="D71" s="23"/>
      <c r="E71" s="24"/>
      <c r="F71" s="23"/>
      <c r="G71" s="25"/>
      <c r="H71" s="22">
        <f t="shared" si="1"/>
        <v>0</v>
      </c>
      <c r="I71" s="139"/>
      <c r="J71" s="142"/>
      <c r="K71" s="16"/>
      <c r="L71" s="8"/>
      <c r="M71" s="9"/>
      <c r="N71" s="9"/>
      <c r="O71" s="9"/>
      <c r="P71" s="9"/>
      <c r="Q71" s="9"/>
    </row>
    <row r="72" spans="1:17" ht="15" customHeight="1">
      <c r="A72" s="1"/>
      <c r="B72" s="78" t="s">
        <v>365</v>
      </c>
      <c r="C72" s="14"/>
      <c r="D72" s="23"/>
      <c r="E72" s="24"/>
      <c r="F72" s="23"/>
      <c r="G72" s="25"/>
      <c r="H72" s="22">
        <f t="shared" si="1"/>
        <v>0</v>
      </c>
      <c r="I72" s="139"/>
      <c r="J72" s="142"/>
      <c r="K72" s="16"/>
      <c r="L72" s="8"/>
      <c r="M72" s="9"/>
      <c r="N72" s="9"/>
      <c r="O72" s="9"/>
      <c r="P72" s="9"/>
      <c r="Q72" s="9"/>
    </row>
    <row r="73" spans="1:17" ht="15" customHeight="1">
      <c r="A73" s="1"/>
      <c r="B73" s="131" t="s">
        <v>366</v>
      </c>
      <c r="C73" s="14"/>
      <c r="D73" s="23"/>
      <c r="E73" s="24"/>
      <c r="F73" s="23"/>
      <c r="G73" s="25"/>
      <c r="H73" s="22">
        <f t="shared" si="1"/>
        <v>0</v>
      </c>
      <c r="I73" s="139"/>
      <c r="J73" s="142"/>
      <c r="K73" s="16"/>
      <c r="L73" s="8"/>
      <c r="M73" s="9"/>
      <c r="N73" s="9"/>
      <c r="O73" s="9"/>
      <c r="P73" s="9"/>
      <c r="Q73" s="9"/>
    </row>
    <row r="74" spans="1:17" ht="15" customHeight="1">
      <c r="A74" s="1"/>
      <c r="B74" s="78" t="s">
        <v>545</v>
      </c>
      <c r="C74" s="14"/>
      <c r="D74" s="23"/>
      <c r="E74" s="24"/>
      <c r="F74" s="23"/>
      <c r="G74" s="25"/>
      <c r="H74" s="22">
        <f t="shared" si="1"/>
        <v>0</v>
      </c>
      <c r="I74" s="139"/>
      <c r="J74" s="142"/>
      <c r="K74" s="16"/>
      <c r="L74" s="8"/>
      <c r="M74" s="9"/>
      <c r="N74" s="9"/>
      <c r="O74" s="9"/>
      <c r="P74" s="9"/>
      <c r="Q74" s="9"/>
    </row>
    <row r="75" spans="1:17" ht="15" customHeight="1">
      <c r="A75" s="1"/>
      <c r="B75" s="78" t="s">
        <v>546</v>
      </c>
      <c r="C75" s="14"/>
      <c r="D75" s="23"/>
      <c r="E75" s="24"/>
      <c r="F75" s="23"/>
      <c r="G75" s="25"/>
      <c r="H75" s="22">
        <f t="shared" si="1"/>
        <v>0</v>
      </c>
      <c r="I75" s="139"/>
      <c r="J75" s="142"/>
      <c r="K75" s="16"/>
      <c r="L75" s="8"/>
      <c r="M75" s="9"/>
      <c r="N75" s="9"/>
      <c r="O75" s="9"/>
      <c r="P75" s="9"/>
      <c r="Q75" s="9"/>
    </row>
    <row r="76" spans="1:17" ht="15" customHeight="1">
      <c r="A76" s="1"/>
      <c r="B76" s="78" t="s">
        <v>547</v>
      </c>
      <c r="C76" s="14"/>
      <c r="D76" s="23"/>
      <c r="E76" s="24"/>
      <c r="F76" s="23"/>
      <c r="G76" s="25"/>
      <c r="H76" s="22">
        <f t="shared" si="1"/>
        <v>0</v>
      </c>
      <c r="I76" s="139"/>
      <c r="J76" s="142"/>
      <c r="K76" s="16"/>
      <c r="L76" s="8"/>
      <c r="M76" s="9"/>
      <c r="N76" s="9"/>
      <c r="O76" s="9"/>
      <c r="P76" s="9"/>
      <c r="Q76" s="9"/>
    </row>
    <row r="77" spans="1:17" ht="15" customHeight="1">
      <c r="A77" s="1"/>
      <c r="B77" s="78" t="s">
        <v>657</v>
      </c>
      <c r="C77" s="14"/>
      <c r="D77" s="23"/>
      <c r="E77" s="24"/>
      <c r="F77" s="23"/>
      <c r="G77" s="25"/>
      <c r="H77" s="22">
        <f>IF(F77=0,D77*G77,D77*F77*G77)</f>
        <v>0</v>
      </c>
      <c r="I77" s="139"/>
      <c r="J77" s="142"/>
      <c r="K77" s="16"/>
      <c r="L77" s="8"/>
      <c r="M77" s="9"/>
      <c r="N77" s="9"/>
      <c r="O77" s="9"/>
      <c r="P77" s="9"/>
      <c r="Q77" s="9"/>
    </row>
    <row r="78" spans="1:17" ht="15" customHeight="1">
      <c r="A78" s="1"/>
      <c r="B78" s="78" t="s">
        <v>658</v>
      </c>
      <c r="C78" s="14"/>
      <c r="D78" s="23"/>
      <c r="E78" s="24"/>
      <c r="F78" s="23"/>
      <c r="G78" s="25"/>
      <c r="H78" s="22">
        <f t="shared" si="1"/>
        <v>0</v>
      </c>
      <c r="I78" s="139"/>
      <c r="J78" s="142"/>
      <c r="K78" s="16"/>
      <c r="L78" s="8"/>
      <c r="M78" s="9"/>
      <c r="N78" s="9"/>
      <c r="O78" s="9"/>
      <c r="P78" s="9"/>
      <c r="Q78" s="9"/>
    </row>
    <row r="79" spans="1:17" ht="15" customHeight="1" thickBot="1">
      <c r="A79" s="1"/>
      <c r="B79" s="96" t="s">
        <v>540</v>
      </c>
      <c r="C79" s="28"/>
      <c r="D79" s="29"/>
      <c r="E79" s="30"/>
      <c r="F79" s="29"/>
      <c r="G79" s="31"/>
      <c r="H79" s="32">
        <f>IF(F79=0,D79*G79,D79*F79*G79)</f>
        <v>0</v>
      </c>
      <c r="I79" s="140">
        <f>SUM(H13:H79)</f>
        <v>0</v>
      </c>
      <c r="J79" s="142"/>
      <c r="K79" s="16"/>
      <c r="L79" s="8"/>
      <c r="M79" s="9"/>
      <c r="N79" s="9"/>
      <c r="O79" s="9"/>
      <c r="P79" s="9"/>
      <c r="Q79" s="9"/>
    </row>
    <row r="80" spans="1:17" ht="15" customHeight="1" thickBot="1">
      <c r="A80" s="1"/>
      <c r="B80" s="132" t="s">
        <v>431</v>
      </c>
      <c r="C80" s="28"/>
      <c r="D80" s="34"/>
      <c r="E80" s="34"/>
      <c r="F80" s="34"/>
      <c r="G80" s="35"/>
      <c r="H80" s="36"/>
      <c r="I80" s="141">
        <f>K80</f>
        <v>0</v>
      </c>
      <c r="J80" s="142"/>
      <c r="K80" s="38">
        <f>I79</f>
        <v>0</v>
      </c>
      <c r="L80" s="8"/>
      <c r="M80" s="9"/>
      <c r="N80" s="9"/>
      <c r="O80" s="9"/>
      <c r="P80" s="9"/>
      <c r="Q80" s="9"/>
    </row>
    <row r="81" spans="1:17" ht="15" customHeight="1">
      <c r="A81" s="1"/>
      <c r="B81" s="14"/>
      <c r="C81" s="14"/>
      <c r="D81" s="17"/>
      <c r="E81" s="17"/>
      <c r="F81" s="17"/>
      <c r="G81" s="18"/>
      <c r="H81" s="39"/>
      <c r="I81" s="15"/>
      <c r="J81" s="15"/>
      <c r="K81" s="16"/>
      <c r="L81" s="8"/>
      <c r="M81" s="9"/>
      <c r="N81" s="9"/>
      <c r="O81" s="9"/>
      <c r="P81" s="9"/>
      <c r="Q81" s="9"/>
    </row>
    <row r="82" spans="1:17" ht="12.75">
      <c r="A82" s="55" t="s">
        <v>489</v>
      </c>
      <c r="B82" s="40" t="s">
        <v>750</v>
      </c>
      <c r="C82" s="41"/>
      <c r="D82" s="448"/>
      <c r="E82" s="448"/>
      <c r="F82" s="448"/>
      <c r="G82" s="447"/>
      <c r="H82" s="88"/>
      <c r="I82" s="89"/>
      <c r="J82" s="42"/>
      <c r="K82" s="43"/>
      <c r="L82" s="44"/>
      <c r="M82" s="9"/>
      <c r="N82" s="9"/>
      <c r="O82" s="9"/>
      <c r="P82" s="9"/>
      <c r="Q82" s="9"/>
    </row>
    <row r="83" spans="1:17" ht="12.75">
      <c r="A83" s="55"/>
      <c r="B83" s="103" t="s">
        <v>541</v>
      </c>
      <c r="C83" s="104"/>
      <c r="D83" s="438"/>
      <c r="E83" s="439"/>
      <c r="F83" s="438"/>
      <c r="G83" s="440"/>
      <c r="H83" s="22">
        <f>IF(F83=0,D83*G83,D83*F83*G83)</f>
        <v>0</v>
      </c>
      <c r="I83" s="21"/>
      <c r="J83" s="42"/>
      <c r="K83" s="43"/>
      <c r="L83" s="44"/>
      <c r="M83" s="9"/>
      <c r="N83" s="9"/>
      <c r="O83" s="9"/>
      <c r="P83" s="9"/>
      <c r="Q83" s="9"/>
    </row>
    <row r="84" spans="1:17" ht="12.75">
      <c r="A84" s="55"/>
      <c r="B84" s="78" t="s">
        <v>661</v>
      </c>
      <c r="C84" s="41"/>
      <c r="D84" s="438"/>
      <c r="E84" s="439"/>
      <c r="F84" s="438"/>
      <c r="G84" s="440"/>
      <c r="H84" s="22">
        <f aca="true" t="shared" si="2" ref="H84:H89">IF(F84=0,D84*G84,D84*F84*G84)</f>
        <v>0</v>
      </c>
      <c r="I84" s="21"/>
      <c r="J84" s="42"/>
      <c r="K84" s="43"/>
      <c r="L84" s="44"/>
      <c r="M84" s="9"/>
      <c r="N84" s="9"/>
      <c r="O84" s="9"/>
      <c r="P84" s="9"/>
      <c r="Q84" s="9"/>
    </row>
    <row r="85" spans="1:17" ht="12.75">
      <c r="A85" s="55"/>
      <c r="B85" s="78" t="s">
        <v>95</v>
      </c>
      <c r="C85" s="41"/>
      <c r="D85" s="438"/>
      <c r="E85" s="439"/>
      <c r="F85" s="438"/>
      <c r="G85" s="440"/>
      <c r="H85" s="22">
        <f t="shared" si="2"/>
        <v>0</v>
      </c>
      <c r="I85" s="21"/>
      <c r="J85" s="42"/>
      <c r="K85" s="43"/>
      <c r="L85" s="44"/>
      <c r="M85" s="9"/>
      <c r="N85" s="9"/>
      <c r="O85" s="9"/>
      <c r="P85" s="9"/>
      <c r="Q85" s="9"/>
    </row>
    <row r="86" spans="1:17" ht="12.75">
      <c r="A86" s="55"/>
      <c r="B86" s="78" t="s">
        <v>96</v>
      </c>
      <c r="C86" s="41"/>
      <c r="D86" s="438"/>
      <c r="E86" s="439"/>
      <c r="F86" s="438"/>
      <c r="G86" s="440"/>
      <c r="H86" s="22">
        <f t="shared" si="2"/>
        <v>0</v>
      </c>
      <c r="I86" s="21"/>
      <c r="J86" s="42"/>
      <c r="K86" s="43"/>
      <c r="L86" s="44"/>
      <c r="M86" s="9"/>
      <c r="N86" s="9"/>
      <c r="O86" s="9"/>
      <c r="P86" s="9"/>
      <c r="Q86" s="9"/>
    </row>
    <row r="87" spans="1:17" ht="12.75">
      <c r="A87" s="69"/>
      <c r="B87" s="78" t="s">
        <v>97</v>
      </c>
      <c r="C87" s="45"/>
      <c r="D87" s="23"/>
      <c r="E87" s="24"/>
      <c r="F87" s="23"/>
      <c r="G87" s="25"/>
      <c r="H87" s="22">
        <f t="shared" si="2"/>
        <v>0</v>
      </c>
      <c r="I87" s="26"/>
      <c r="J87" s="46"/>
      <c r="K87" s="43"/>
      <c r="L87" s="44"/>
      <c r="M87" s="9"/>
      <c r="N87" s="9"/>
      <c r="O87" s="9"/>
      <c r="P87" s="9"/>
      <c r="Q87" s="9"/>
    </row>
    <row r="88" spans="1:17" ht="12.75">
      <c r="A88" s="69"/>
      <c r="B88" s="78" t="s">
        <v>98</v>
      </c>
      <c r="C88" s="45"/>
      <c r="D88" s="23"/>
      <c r="E88" s="24"/>
      <c r="F88" s="23"/>
      <c r="G88" s="25"/>
      <c r="H88" s="22">
        <f t="shared" si="2"/>
        <v>0</v>
      </c>
      <c r="I88" s="27"/>
      <c r="J88" s="47"/>
      <c r="K88" s="43"/>
      <c r="L88" s="44"/>
      <c r="M88" s="9"/>
      <c r="N88" s="9"/>
      <c r="O88" s="9"/>
      <c r="P88" s="9"/>
      <c r="Q88" s="9"/>
    </row>
    <row r="89" spans="1:17" ht="13.5" thickBot="1">
      <c r="A89" s="69"/>
      <c r="B89" s="96" t="s">
        <v>551</v>
      </c>
      <c r="C89" s="48"/>
      <c r="D89" s="29"/>
      <c r="E89" s="30"/>
      <c r="F89" s="29"/>
      <c r="G89" s="31"/>
      <c r="H89" s="32">
        <f t="shared" si="2"/>
        <v>0</v>
      </c>
      <c r="I89" s="33">
        <f>SUM(H83:H89)</f>
        <v>0</v>
      </c>
      <c r="J89" s="47"/>
      <c r="K89" s="43"/>
      <c r="L89" s="44"/>
      <c r="M89" s="9"/>
      <c r="N89" s="9"/>
      <c r="O89" s="9"/>
      <c r="P89" s="9"/>
      <c r="Q89" s="9"/>
    </row>
    <row r="90" spans="1:17" ht="15.75" customHeight="1" thickBot="1">
      <c r="A90" s="55"/>
      <c r="B90" s="133" t="s">
        <v>429</v>
      </c>
      <c r="C90" s="49"/>
      <c r="D90" s="50"/>
      <c r="E90" s="50"/>
      <c r="F90" s="50"/>
      <c r="G90" s="51"/>
      <c r="H90" s="52"/>
      <c r="I90" s="53">
        <f>K90</f>
        <v>0</v>
      </c>
      <c r="J90" s="54"/>
      <c r="K90" s="38">
        <f>I89</f>
        <v>0</v>
      </c>
      <c r="L90" s="44"/>
      <c r="M90" s="9"/>
      <c r="N90" s="9"/>
      <c r="O90" s="9"/>
      <c r="P90" s="9"/>
      <c r="Q90" s="9"/>
    </row>
    <row r="91" spans="1:17" ht="15.75" customHeight="1">
      <c r="A91" s="55"/>
      <c r="B91" s="40"/>
      <c r="C91" s="45"/>
      <c r="D91" s="24"/>
      <c r="E91" s="24"/>
      <c r="F91" s="24"/>
      <c r="G91" s="25"/>
      <c r="H91" s="54"/>
      <c r="I91" s="54"/>
      <c r="J91" s="54"/>
      <c r="K91" s="56"/>
      <c r="L91" s="44"/>
      <c r="M91" s="9"/>
      <c r="N91" s="9"/>
      <c r="O91" s="9"/>
      <c r="P91" s="9"/>
      <c r="Q91" s="9"/>
    </row>
    <row r="92" spans="1:17" ht="12.75">
      <c r="A92" s="59" t="s">
        <v>490</v>
      </c>
      <c r="B92" s="112" t="s">
        <v>751</v>
      </c>
      <c r="C92" s="113"/>
      <c r="D92" s="448"/>
      <c r="E92" s="448"/>
      <c r="F92" s="448"/>
      <c r="G92" s="447"/>
      <c r="H92" s="88"/>
      <c r="I92" s="89"/>
      <c r="J92" s="42"/>
      <c r="K92" s="43"/>
      <c r="L92" s="44"/>
      <c r="M92" s="9"/>
      <c r="N92" s="9"/>
      <c r="O92" s="9"/>
      <c r="P92" s="9"/>
      <c r="Q92" s="9"/>
    </row>
    <row r="93" spans="1:17" ht="12.75">
      <c r="A93" s="55"/>
      <c r="B93" s="103" t="s">
        <v>552</v>
      </c>
      <c r="C93" s="41"/>
      <c r="D93" s="438"/>
      <c r="E93" s="439"/>
      <c r="F93" s="438"/>
      <c r="G93" s="440"/>
      <c r="H93" s="22">
        <f>IF(F93=0,D93*G93,D93*F93*G93)</f>
        <v>0</v>
      </c>
      <c r="I93" s="21"/>
      <c r="J93" s="42"/>
      <c r="K93" s="43"/>
      <c r="L93" s="44"/>
      <c r="M93" s="9"/>
      <c r="N93" s="9"/>
      <c r="O93" s="9"/>
      <c r="P93" s="9"/>
      <c r="Q93" s="9"/>
    </row>
    <row r="94" spans="1:17" ht="12.75">
      <c r="A94" s="55"/>
      <c r="B94" s="78" t="s">
        <v>445</v>
      </c>
      <c r="C94" s="41"/>
      <c r="D94" s="438"/>
      <c r="E94" s="439"/>
      <c r="F94" s="438"/>
      <c r="G94" s="440"/>
      <c r="H94" s="22">
        <f>IF(F94=0,D94*G94,D94*F94*G94)</f>
        <v>0</v>
      </c>
      <c r="I94" s="21"/>
      <c r="J94" s="42"/>
      <c r="K94" s="43"/>
      <c r="L94" s="44"/>
      <c r="M94" s="9"/>
      <c r="N94" s="9"/>
      <c r="O94" s="9"/>
      <c r="P94" s="9"/>
      <c r="Q94" s="9"/>
    </row>
    <row r="95" spans="1:17" ht="12.75">
      <c r="A95" s="55"/>
      <c r="B95" s="127" t="s">
        <v>548</v>
      </c>
      <c r="C95" s="41"/>
      <c r="D95" s="438"/>
      <c r="E95" s="439"/>
      <c r="F95" s="438"/>
      <c r="G95" s="440"/>
      <c r="H95" s="22">
        <f>IF(F95=0,D95*G95,D95*F95*G95)</f>
        <v>0</v>
      </c>
      <c r="I95" s="21"/>
      <c r="J95" s="42"/>
      <c r="K95" s="43"/>
      <c r="L95" s="44"/>
      <c r="M95" s="9"/>
      <c r="N95" s="9"/>
      <c r="O95" s="9"/>
      <c r="P95" s="9"/>
      <c r="Q95" s="9"/>
    </row>
    <row r="96" spans="1:17" ht="13.5" thickBot="1">
      <c r="A96" s="69"/>
      <c r="B96" s="134" t="s">
        <v>553</v>
      </c>
      <c r="C96" s="48"/>
      <c r="D96" s="29"/>
      <c r="E96" s="30"/>
      <c r="F96" s="29"/>
      <c r="G96" s="31"/>
      <c r="H96" s="32">
        <f>IF(F96=0,D96*G96,D96*F96*G96)</f>
        <v>0</v>
      </c>
      <c r="I96" s="33">
        <f>SUM(H93:H96)</f>
        <v>0</v>
      </c>
      <c r="J96" s="47"/>
      <c r="K96" s="43"/>
      <c r="L96" s="44"/>
      <c r="M96" s="9"/>
      <c r="N96" s="9"/>
      <c r="O96" s="9"/>
      <c r="P96" s="9"/>
      <c r="Q96" s="9"/>
    </row>
    <row r="97" spans="1:17" ht="15.75" customHeight="1" thickBot="1">
      <c r="A97" s="55"/>
      <c r="B97" s="133" t="s">
        <v>862</v>
      </c>
      <c r="C97" s="49"/>
      <c r="D97" s="50"/>
      <c r="E97" s="50"/>
      <c r="F97" s="50"/>
      <c r="G97" s="51"/>
      <c r="H97" s="52"/>
      <c r="I97" s="53">
        <f>K97</f>
        <v>0</v>
      </c>
      <c r="J97" s="54"/>
      <c r="K97" s="38">
        <f>I96</f>
        <v>0</v>
      </c>
      <c r="L97" s="44"/>
      <c r="M97" s="9"/>
      <c r="N97" s="9"/>
      <c r="O97" s="9"/>
      <c r="P97" s="9"/>
      <c r="Q97" s="9"/>
    </row>
    <row r="98" spans="1:17" ht="15.75" customHeight="1" thickBot="1">
      <c r="A98" s="59"/>
      <c r="B98" s="135" t="s">
        <v>568</v>
      </c>
      <c r="C98" s="107"/>
      <c r="D98" s="108"/>
      <c r="E98" s="108"/>
      <c r="F98" s="108"/>
      <c r="G98" s="109"/>
      <c r="H98" s="110"/>
      <c r="I98" s="111">
        <f>K98</f>
        <v>0</v>
      </c>
      <c r="J98" s="54"/>
      <c r="K98" s="56">
        <f>SUM(K80:K97)</f>
        <v>0</v>
      </c>
      <c r="L98" s="44"/>
      <c r="M98" s="9"/>
      <c r="N98" s="9"/>
      <c r="O98" s="9"/>
      <c r="P98" s="9"/>
      <c r="Q98" s="9"/>
    </row>
    <row r="99" spans="1:17" ht="15.75" customHeight="1">
      <c r="A99" s="55"/>
      <c r="B99" s="40"/>
      <c r="C99" s="45"/>
      <c r="D99" s="24"/>
      <c r="E99" s="24"/>
      <c r="F99" s="24"/>
      <c r="G99" s="25"/>
      <c r="H99" s="54"/>
      <c r="I99" s="54"/>
      <c r="J99" s="54"/>
      <c r="K99" s="56"/>
      <c r="L99" s="44"/>
      <c r="M99" s="9"/>
      <c r="N99" s="9"/>
      <c r="O99" s="9"/>
      <c r="P99" s="9"/>
      <c r="Q99" s="9"/>
    </row>
    <row r="100" spans="1:17" ht="20.25">
      <c r="A100" s="59"/>
      <c r="B100" s="208" t="s">
        <v>753</v>
      </c>
      <c r="C100" s="209"/>
      <c r="D100" s="210"/>
      <c r="E100" s="210"/>
      <c r="F100" s="210"/>
      <c r="G100" s="211"/>
      <c r="H100" s="212"/>
      <c r="I100" s="213"/>
      <c r="J100" s="54"/>
      <c r="K100" s="56"/>
      <c r="L100" s="44"/>
      <c r="M100" s="9"/>
      <c r="N100" s="9"/>
      <c r="O100" s="9"/>
      <c r="P100" s="9"/>
      <c r="Q100" s="9"/>
    </row>
    <row r="101" spans="1:17" ht="15.75" customHeight="1">
      <c r="A101" s="55"/>
      <c r="B101" s="40"/>
      <c r="C101" s="45"/>
      <c r="D101" s="24"/>
      <c r="E101" s="24"/>
      <c r="F101" s="24"/>
      <c r="G101" s="25"/>
      <c r="H101" s="54"/>
      <c r="I101" s="54"/>
      <c r="J101" s="54"/>
      <c r="K101" s="56"/>
      <c r="L101" s="44"/>
      <c r="M101" s="9"/>
      <c r="N101" s="9"/>
      <c r="O101" s="9"/>
      <c r="P101" s="9"/>
      <c r="Q101" s="9"/>
    </row>
    <row r="102" spans="1:17" ht="12.75">
      <c r="A102" s="55" t="s">
        <v>491</v>
      </c>
      <c r="B102" s="40" t="s">
        <v>570</v>
      </c>
      <c r="J102" s="54"/>
      <c r="K102" s="56"/>
      <c r="L102" s="44"/>
      <c r="M102" s="9"/>
      <c r="N102" s="9"/>
      <c r="O102" s="9"/>
      <c r="P102" s="9"/>
      <c r="Q102" s="9"/>
    </row>
    <row r="103" spans="1:17" ht="22.5" customHeight="1">
      <c r="A103" s="55"/>
      <c r="B103" s="98" t="s">
        <v>532</v>
      </c>
      <c r="C103" s="41"/>
      <c r="D103" s="761" t="s">
        <v>241</v>
      </c>
      <c r="E103" s="762"/>
      <c r="F103" s="762"/>
      <c r="G103" s="762"/>
      <c r="H103" s="762"/>
      <c r="I103" s="763"/>
      <c r="J103" s="54"/>
      <c r="K103" s="56"/>
      <c r="L103" s="44"/>
      <c r="M103" s="9"/>
      <c r="N103" s="9"/>
      <c r="O103" s="9"/>
      <c r="P103" s="9"/>
      <c r="Q103" s="9"/>
    </row>
    <row r="104" spans="1:17" ht="15.75" customHeight="1">
      <c r="A104" s="55"/>
      <c r="B104" s="60" t="s">
        <v>667</v>
      </c>
      <c r="C104" s="61" t="s">
        <v>514</v>
      </c>
      <c r="D104" s="438"/>
      <c r="E104" s="439"/>
      <c r="F104" s="438"/>
      <c r="G104" s="440"/>
      <c r="H104" s="22">
        <f>IF(F104=0,D104*G104,D104*F104*G104)</f>
        <v>0</v>
      </c>
      <c r="I104" s="21"/>
      <c r="J104" s="54"/>
      <c r="K104" s="56"/>
      <c r="L104" s="44"/>
      <c r="M104" s="9"/>
      <c r="N104" s="9"/>
      <c r="O104" s="9"/>
      <c r="P104" s="9"/>
      <c r="Q104" s="9"/>
    </row>
    <row r="105" spans="1:17" ht="15.75" customHeight="1">
      <c r="A105" s="55"/>
      <c r="B105" s="63"/>
      <c r="C105" s="64" t="s">
        <v>515</v>
      </c>
      <c r="D105" s="438"/>
      <c r="E105" s="439"/>
      <c r="F105" s="438"/>
      <c r="G105" s="440"/>
      <c r="H105" s="22">
        <f>IF(F105=0,D105*G105,D105*F105*G105)</f>
        <v>0</v>
      </c>
      <c r="I105" s="21"/>
      <c r="J105" s="54"/>
      <c r="K105" s="56"/>
      <c r="L105" s="44"/>
      <c r="M105" s="9"/>
      <c r="N105" s="9"/>
      <c r="O105" s="9"/>
      <c r="P105" s="9"/>
      <c r="Q105" s="9"/>
    </row>
    <row r="106" spans="1:17" ht="15.75" customHeight="1">
      <c r="A106" s="55"/>
      <c r="B106" s="63"/>
      <c r="C106" s="64" t="s">
        <v>516</v>
      </c>
      <c r="D106" s="438"/>
      <c r="E106" s="439"/>
      <c r="F106" s="438"/>
      <c r="G106" s="440"/>
      <c r="H106" s="22">
        <f>IF(F106=0,D106*G106,D106*F106*G106)</f>
        <v>0</v>
      </c>
      <c r="I106" s="21"/>
      <c r="J106" s="54"/>
      <c r="K106" s="56"/>
      <c r="L106" s="44"/>
      <c r="M106" s="9"/>
      <c r="N106" s="9"/>
      <c r="O106" s="9"/>
      <c r="P106" s="9"/>
      <c r="Q106" s="9"/>
    </row>
    <row r="107" spans="1:17" ht="15.75" customHeight="1">
      <c r="A107" s="55"/>
      <c r="B107" s="63"/>
      <c r="C107" s="64" t="s">
        <v>517</v>
      </c>
      <c r="D107" s="438"/>
      <c r="E107" s="439"/>
      <c r="F107" s="438"/>
      <c r="G107" s="440"/>
      <c r="H107" s="22">
        <f>IF(F107=0,D107*G107,D107*F107*G107)</f>
        <v>0</v>
      </c>
      <c r="I107" s="21"/>
      <c r="J107" s="54"/>
      <c r="K107" s="56"/>
      <c r="L107" s="44"/>
      <c r="M107" s="9"/>
      <c r="N107" s="9"/>
      <c r="O107" s="9"/>
      <c r="P107" s="9"/>
      <c r="Q107" s="9"/>
    </row>
    <row r="108" spans="1:17" ht="15.75" customHeight="1">
      <c r="A108" s="55"/>
      <c r="B108" s="63"/>
      <c r="C108" s="64" t="s">
        <v>739</v>
      </c>
      <c r="D108" s="438"/>
      <c r="E108" s="439"/>
      <c r="F108" s="438">
        <v>1</v>
      </c>
      <c r="G108" s="440"/>
      <c r="H108" s="22">
        <f>SUM(H104:H107)*$I$3*F108</f>
        <v>0</v>
      </c>
      <c r="I108" s="21"/>
      <c r="J108" s="54"/>
      <c r="K108" s="56"/>
      <c r="L108" s="44"/>
      <c r="M108" s="9"/>
      <c r="N108" s="9"/>
      <c r="O108" s="9"/>
      <c r="P108" s="9"/>
      <c r="Q108" s="9"/>
    </row>
    <row r="109" spans="1:17" ht="15.75" customHeight="1">
      <c r="A109" s="55"/>
      <c r="B109" s="65"/>
      <c r="C109" s="66" t="s">
        <v>476</v>
      </c>
      <c r="D109" s="446"/>
      <c r="E109" s="448"/>
      <c r="F109" s="446"/>
      <c r="G109" s="447"/>
      <c r="H109" s="68">
        <f>SUM(H104:H108)*$I$3*F109</f>
        <v>0</v>
      </c>
      <c r="I109" s="68">
        <f>SUM(H104:H108)</f>
        <v>0</v>
      </c>
      <c r="J109" s="54"/>
      <c r="K109" s="56"/>
      <c r="L109" s="44"/>
      <c r="M109" s="9"/>
      <c r="N109" s="9"/>
      <c r="O109" s="9"/>
      <c r="P109" s="9"/>
      <c r="Q109" s="9"/>
    </row>
    <row r="110" spans="1:17" ht="15.75" customHeight="1">
      <c r="A110" s="55"/>
      <c r="B110" s="60" t="s">
        <v>450</v>
      </c>
      <c r="C110" s="61" t="s">
        <v>514</v>
      </c>
      <c r="D110" s="450"/>
      <c r="E110" s="451"/>
      <c r="F110" s="450"/>
      <c r="G110" s="452"/>
      <c r="H110" s="22">
        <f>IF(F110=0,D110*G110,D110*F110*G110)</f>
        <v>0</v>
      </c>
      <c r="I110" s="62"/>
      <c r="J110" s="54"/>
      <c r="K110" s="56"/>
      <c r="L110" s="44"/>
      <c r="M110" s="9"/>
      <c r="N110" s="9"/>
      <c r="O110" s="9"/>
      <c r="P110" s="9"/>
      <c r="Q110" s="9"/>
    </row>
    <row r="111" spans="1:17" ht="15.75" customHeight="1">
      <c r="A111" s="55"/>
      <c r="B111" s="63"/>
      <c r="C111" s="64" t="s">
        <v>515</v>
      </c>
      <c r="D111" s="438"/>
      <c r="E111" s="439"/>
      <c r="F111" s="438"/>
      <c r="G111" s="440"/>
      <c r="H111" s="22">
        <f>IF(F111=0,D111*G111,D111*F111*G111)</f>
        <v>0</v>
      </c>
      <c r="I111" s="21"/>
      <c r="J111" s="54"/>
      <c r="K111" s="56"/>
      <c r="L111" s="44"/>
      <c r="M111" s="9"/>
      <c r="N111" s="9"/>
      <c r="O111" s="9"/>
      <c r="P111" s="9"/>
      <c r="Q111" s="9"/>
    </row>
    <row r="112" spans="1:17" ht="15.75" customHeight="1">
      <c r="A112" s="55"/>
      <c r="B112" s="63"/>
      <c r="C112" s="64" t="s">
        <v>516</v>
      </c>
      <c r="D112" s="438"/>
      <c r="E112" s="439"/>
      <c r="F112" s="438"/>
      <c r="G112" s="440"/>
      <c r="H112" s="22">
        <f>IF(F112=0,D112*G112,D112*F112*G112)</f>
        <v>0</v>
      </c>
      <c r="I112" s="21"/>
      <c r="J112" s="54"/>
      <c r="K112" s="56"/>
      <c r="L112" s="44"/>
      <c r="M112" s="9"/>
      <c r="N112" s="9"/>
      <c r="O112" s="9"/>
      <c r="P112" s="9"/>
      <c r="Q112" s="9"/>
    </row>
    <row r="113" spans="1:17" ht="15.75" customHeight="1">
      <c r="A113" s="55"/>
      <c r="B113" s="63"/>
      <c r="C113" s="64" t="s">
        <v>517</v>
      </c>
      <c r="D113" s="438"/>
      <c r="E113" s="439"/>
      <c r="F113" s="438"/>
      <c r="G113" s="440"/>
      <c r="H113" s="22">
        <f>IF(F113=0,D113*G113,D113*F113*G113)</f>
        <v>0</v>
      </c>
      <c r="I113" s="21"/>
      <c r="J113" s="54"/>
      <c r="K113" s="56"/>
      <c r="L113" s="44"/>
      <c r="M113" s="9"/>
      <c r="N113" s="9"/>
      <c r="O113" s="9"/>
      <c r="P113" s="9"/>
      <c r="Q113" s="9"/>
    </row>
    <row r="114" spans="1:17" ht="15.75" customHeight="1">
      <c r="A114" s="55"/>
      <c r="B114" s="63"/>
      <c r="C114" s="64" t="s">
        <v>739</v>
      </c>
      <c r="D114" s="438"/>
      <c r="E114" s="439"/>
      <c r="F114" s="438">
        <v>1</v>
      </c>
      <c r="G114" s="440"/>
      <c r="H114" s="22">
        <f>SUM(H110:H113)*$I$3*F114</f>
        <v>0</v>
      </c>
      <c r="I114" s="21"/>
      <c r="J114" s="54"/>
      <c r="K114" s="56"/>
      <c r="L114" s="44"/>
      <c r="M114" s="9"/>
      <c r="N114" s="9"/>
      <c r="O114" s="9"/>
      <c r="P114" s="9"/>
      <c r="Q114" s="9"/>
    </row>
    <row r="115" spans="1:17" ht="15.75" customHeight="1">
      <c r="A115" s="55"/>
      <c r="B115" s="63"/>
      <c r="C115" s="66" t="s">
        <v>477</v>
      </c>
      <c r="D115" s="446"/>
      <c r="E115" s="448"/>
      <c r="F115" s="446"/>
      <c r="G115" s="447"/>
      <c r="H115" s="68">
        <f>SUM(H110:H114)*$I$3*F115</f>
        <v>0</v>
      </c>
      <c r="I115" s="68">
        <f>SUM(H110:H114)</f>
        <v>0</v>
      </c>
      <c r="J115" s="54"/>
      <c r="K115" s="56"/>
      <c r="L115" s="44"/>
      <c r="M115" s="9"/>
      <c r="N115" s="9"/>
      <c r="O115" s="9"/>
      <c r="P115" s="9"/>
      <c r="Q115" s="9"/>
    </row>
    <row r="116" spans="1:17" ht="15.75" customHeight="1">
      <c r="A116" s="55"/>
      <c r="B116" s="60" t="s">
        <v>451</v>
      </c>
      <c r="C116" s="61" t="s">
        <v>514</v>
      </c>
      <c r="D116" s="450"/>
      <c r="E116" s="451"/>
      <c r="F116" s="450"/>
      <c r="G116" s="452"/>
      <c r="H116" s="22">
        <f>IF(F116=0,D116*G116,D116*F116*G116)</f>
        <v>0</v>
      </c>
      <c r="I116" s="62"/>
      <c r="J116" s="54"/>
      <c r="K116" s="56"/>
      <c r="L116" s="44"/>
      <c r="M116" s="9"/>
      <c r="N116" s="9"/>
      <c r="O116" s="9"/>
      <c r="P116" s="9"/>
      <c r="Q116" s="9"/>
    </row>
    <row r="117" spans="1:17" ht="15.75" customHeight="1">
      <c r="A117" s="55"/>
      <c r="B117" s="63"/>
      <c r="C117" s="64" t="s">
        <v>515</v>
      </c>
      <c r="D117" s="438"/>
      <c r="E117" s="439"/>
      <c r="F117" s="438"/>
      <c r="G117" s="440"/>
      <c r="H117" s="22">
        <f>IF(F117=0,D117*G117,D117*F117*G117)</f>
        <v>0</v>
      </c>
      <c r="I117" s="21"/>
      <c r="J117" s="54"/>
      <c r="K117" s="56"/>
      <c r="L117" s="44"/>
      <c r="M117" s="9"/>
      <c r="N117" s="9"/>
      <c r="O117" s="9"/>
      <c r="P117" s="9"/>
      <c r="Q117" s="9"/>
    </row>
    <row r="118" spans="1:17" ht="15.75" customHeight="1">
      <c r="A118" s="55"/>
      <c r="B118" s="63"/>
      <c r="C118" s="64" t="s">
        <v>516</v>
      </c>
      <c r="D118" s="438"/>
      <c r="E118" s="439"/>
      <c r="F118" s="438"/>
      <c r="G118" s="440"/>
      <c r="H118" s="22">
        <f>IF(F118=0,D118*G118,D118*F118*G118)</f>
        <v>0</v>
      </c>
      <c r="I118" s="21"/>
      <c r="J118" s="54"/>
      <c r="K118" s="56"/>
      <c r="L118" s="44"/>
      <c r="M118" s="9"/>
      <c r="N118" s="9"/>
      <c r="O118" s="9"/>
      <c r="P118" s="9"/>
      <c r="Q118" s="9"/>
    </row>
    <row r="119" spans="1:17" ht="15.75" customHeight="1">
      <c r="A119" s="55"/>
      <c r="B119" s="63"/>
      <c r="C119" s="64" t="s">
        <v>517</v>
      </c>
      <c r="D119" s="438"/>
      <c r="E119" s="439"/>
      <c r="F119" s="438"/>
      <c r="G119" s="440"/>
      <c r="H119" s="22">
        <f>IF(F119=0,D119*G119,D119*F119*G119)</f>
        <v>0</v>
      </c>
      <c r="I119" s="21"/>
      <c r="J119" s="54"/>
      <c r="K119" s="56"/>
      <c r="L119" s="44"/>
      <c r="M119" s="9"/>
      <c r="N119" s="9"/>
      <c r="O119" s="9"/>
      <c r="P119" s="9"/>
      <c r="Q119" s="9"/>
    </row>
    <row r="120" spans="1:17" ht="15.75" customHeight="1">
      <c r="A120" s="55"/>
      <c r="B120" s="63"/>
      <c r="C120" s="64" t="s">
        <v>739</v>
      </c>
      <c r="D120" s="438"/>
      <c r="E120" s="439"/>
      <c r="F120" s="438">
        <v>1</v>
      </c>
      <c r="G120" s="440"/>
      <c r="H120" s="22">
        <f>SUM(H116:H119)*$I$3*F120</f>
        <v>0</v>
      </c>
      <c r="I120" s="21"/>
      <c r="J120" s="54"/>
      <c r="K120" s="56"/>
      <c r="L120" s="44"/>
      <c r="M120" s="9"/>
      <c r="N120" s="9"/>
      <c r="O120" s="9"/>
      <c r="P120" s="9"/>
      <c r="Q120" s="9"/>
    </row>
    <row r="121" spans="1:17" ht="15.75" customHeight="1">
      <c r="A121" s="55"/>
      <c r="B121" s="65"/>
      <c r="C121" s="66" t="s">
        <v>478</v>
      </c>
      <c r="D121" s="446"/>
      <c r="E121" s="448"/>
      <c r="F121" s="446"/>
      <c r="G121" s="447"/>
      <c r="H121" s="68">
        <f>SUM(H116:H120)*$I$3*F121</f>
        <v>0</v>
      </c>
      <c r="I121" s="68">
        <f>SUM(H116:H120)</f>
        <v>0</v>
      </c>
      <c r="J121" s="54"/>
      <c r="K121" s="56"/>
      <c r="L121" s="44"/>
      <c r="M121" s="9"/>
      <c r="N121" s="9"/>
      <c r="O121" s="9"/>
      <c r="P121" s="9"/>
      <c r="Q121" s="9"/>
    </row>
    <row r="122" spans="1:17" ht="15.75" customHeight="1">
      <c r="A122" s="55"/>
      <c r="B122" s="60" t="s">
        <v>318</v>
      </c>
      <c r="C122" s="61" t="s">
        <v>514</v>
      </c>
      <c r="D122" s="450"/>
      <c r="E122" s="451"/>
      <c r="F122" s="450"/>
      <c r="G122" s="452"/>
      <c r="H122" s="22">
        <f>IF(F122=0,D122*G122,D122*F122*G122)</f>
        <v>0</v>
      </c>
      <c r="I122" s="62"/>
      <c r="J122" s="54"/>
      <c r="K122" s="56"/>
      <c r="L122" s="44"/>
      <c r="M122" s="9"/>
      <c r="N122" s="9"/>
      <c r="O122" s="9"/>
      <c r="P122" s="9"/>
      <c r="Q122" s="9"/>
    </row>
    <row r="123" spans="1:17" ht="15.75" customHeight="1">
      <c r="A123" s="55"/>
      <c r="B123" s="63"/>
      <c r="C123" s="64" t="s">
        <v>515</v>
      </c>
      <c r="D123" s="438"/>
      <c r="E123" s="439"/>
      <c r="F123" s="438"/>
      <c r="G123" s="440"/>
      <c r="H123" s="22">
        <f>IF(F123=0,D123*G123,D123*F123*G123)</f>
        <v>0</v>
      </c>
      <c r="I123" s="21"/>
      <c r="J123" s="54"/>
      <c r="K123" s="56"/>
      <c r="L123" s="44"/>
      <c r="M123" s="9"/>
      <c r="N123" s="9"/>
      <c r="O123" s="9"/>
      <c r="P123" s="9"/>
      <c r="Q123" s="9"/>
    </row>
    <row r="124" spans="1:17" ht="15.75" customHeight="1">
      <c r="A124" s="55"/>
      <c r="B124" s="63"/>
      <c r="C124" s="64" t="s">
        <v>516</v>
      </c>
      <c r="D124" s="438"/>
      <c r="E124" s="439"/>
      <c r="F124" s="438"/>
      <c r="G124" s="440"/>
      <c r="H124" s="22">
        <f>IF(F124=0,D124*G124,D124*F124*G124)</f>
        <v>0</v>
      </c>
      <c r="I124" s="21"/>
      <c r="J124" s="54"/>
      <c r="K124" s="56"/>
      <c r="L124" s="44"/>
      <c r="M124" s="9"/>
      <c r="N124" s="9"/>
      <c r="O124" s="9"/>
      <c r="P124" s="9"/>
      <c r="Q124" s="9"/>
    </row>
    <row r="125" spans="1:17" ht="15.75" customHeight="1">
      <c r="A125" s="55"/>
      <c r="B125" s="63"/>
      <c r="C125" s="64" t="s">
        <v>517</v>
      </c>
      <c r="D125" s="438"/>
      <c r="E125" s="439"/>
      <c r="F125" s="438"/>
      <c r="G125" s="440"/>
      <c r="H125" s="22">
        <f>IF(F125=0,D125*G125,D125*F125*G125)</f>
        <v>0</v>
      </c>
      <c r="I125" s="21"/>
      <c r="J125" s="54"/>
      <c r="K125" s="56"/>
      <c r="L125" s="44"/>
      <c r="M125" s="9"/>
      <c r="N125" s="9"/>
      <c r="O125" s="9"/>
      <c r="P125" s="9"/>
      <c r="Q125" s="9"/>
    </row>
    <row r="126" spans="1:17" ht="15.75" customHeight="1">
      <c r="A126" s="55"/>
      <c r="B126" s="63"/>
      <c r="C126" s="64" t="s">
        <v>739</v>
      </c>
      <c r="D126" s="438"/>
      <c r="E126" s="439"/>
      <c r="F126" s="438">
        <v>1</v>
      </c>
      <c r="G126" s="440"/>
      <c r="H126" s="22">
        <f>SUM(H122:H125)*$I$3*F126</f>
        <v>0</v>
      </c>
      <c r="I126" s="21"/>
      <c r="J126" s="54"/>
      <c r="K126" s="56"/>
      <c r="L126" s="44"/>
      <c r="M126" s="9"/>
      <c r="N126" s="9"/>
      <c r="O126" s="9"/>
      <c r="P126" s="9"/>
      <c r="Q126" s="9"/>
    </row>
    <row r="127" spans="1:17" ht="15.75" customHeight="1">
      <c r="A127" s="55"/>
      <c r="B127" s="65"/>
      <c r="C127" s="66" t="s">
        <v>561</v>
      </c>
      <c r="D127" s="446"/>
      <c r="E127" s="448"/>
      <c r="F127" s="446"/>
      <c r="G127" s="447"/>
      <c r="H127" s="68">
        <f>SUM(H122:H126)*$I$3*F127</f>
        <v>0</v>
      </c>
      <c r="I127" s="68">
        <f>SUM(H122:H126)</f>
        <v>0</v>
      </c>
      <c r="J127" s="54"/>
      <c r="K127" s="56"/>
      <c r="L127" s="44"/>
      <c r="M127" s="9"/>
      <c r="N127" s="9"/>
      <c r="O127" s="9"/>
      <c r="P127" s="9"/>
      <c r="Q127" s="9"/>
    </row>
    <row r="128" spans="1:17" ht="15.75" customHeight="1">
      <c r="A128" s="55"/>
      <c r="B128" s="60" t="s">
        <v>319</v>
      </c>
      <c r="C128" s="61" t="s">
        <v>514</v>
      </c>
      <c r="D128" s="450"/>
      <c r="E128" s="451"/>
      <c r="F128" s="450"/>
      <c r="G128" s="452"/>
      <c r="H128" s="22">
        <f>IF(F128=0,D128*G128,D128*F128*G128)</f>
        <v>0</v>
      </c>
      <c r="I128" s="62"/>
      <c r="J128" s="54"/>
      <c r="K128" s="56"/>
      <c r="L128" s="44"/>
      <c r="M128" s="9"/>
      <c r="N128" s="9"/>
      <c r="O128" s="9"/>
      <c r="P128" s="9"/>
      <c r="Q128" s="9"/>
    </row>
    <row r="129" spans="1:17" ht="15.75" customHeight="1">
      <c r="A129" s="55"/>
      <c r="B129" s="63"/>
      <c r="C129" s="64" t="s">
        <v>515</v>
      </c>
      <c r="D129" s="438"/>
      <c r="E129" s="439"/>
      <c r="F129" s="438"/>
      <c r="G129" s="440"/>
      <c r="H129" s="22">
        <f>IF(F129=0,D129*G129,D129*F129*G129)</f>
        <v>0</v>
      </c>
      <c r="I129" s="21"/>
      <c r="J129" s="54"/>
      <c r="K129" s="56"/>
      <c r="L129" s="44"/>
      <c r="M129" s="9"/>
      <c r="N129" s="9"/>
      <c r="O129" s="9"/>
      <c r="P129" s="9"/>
      <c r="Q129" s="9"/>
    </row>
    <row r="130" spans="1:17" ht="15.75" customHeight="1">
      <c r="A130" s="55"/>
      <c r="B130" s="63"/>
      <c r="C130" s="64" t="s">
        <v>516</v>
      </c>
      <c r="D130" s="438"/>
      <c r="E130" s="439"/>
      <c r="F130" s="438"/>
      <c r="G130" s="440"/>
      <c r="H130" s="22">
        <f>IF(F130=0,D130*G130,D130*F130*G130)</f>
        <v>0</v>
      </c>
      <c r="I130" s="21"/>
      <c r="J130" s="54"/>
      <c r="K130" s="56"/>
      <c r="L130" s="44"/>
      <c r="M130" s="9"/>
      <c r="N130" s="9"/>
      <c r="O130" s="9"/>
      <c r="P130" s="9"/>
      <c r="Q130" s="9"/>
    </row>
    <row r="131" spans="1:17" ht="15.75" customHeight="1">
      <c r="A131" s="55"/>
      <c r="B131" s="63"/>
      <c r="C131" s="64" t="s">
        <v>517</v>
      </c>
      <c r="D131" s="438"/>
      <c r="E131" s="439"/>
      <c r="F131" s="438"/>
      <c r="G131" s="440"/>
      <c r="H131" s="22">
        <f>IF(F131=0,D131*G131,D131*F131*G131)</f>
        <v>0</v>
      </c>
      <c r="I131" s="21"/>
      <c r="J131" s="54"/>
      <c r="K131" s="56"/>
      <c r="L131" s="44"/>
      <c r="M131" s="9"/>
      <c r="N131" s="9"/>
      <c r="O131" s="9"/>
      <c r="P131" s="9"/>
      <c r="Q131" s="9"/>
    </row>
    <row r="132" spans="1:17" ht="15.75" customHeight="1">
      <c r="A132" s="55"/>
      <c r="B132" s="63"/>
      <c r="C132" s="64" t="s">
        <v>739</v>
      </c>
      <c r="D132" s="438"/>
      <c r="E132" s="439"/>
      <c r="F132" s="438">
        <v>1</v>
      </c>
      <c r="G132" s="440"/>
      <c r="H132" s="22">
        <f>SUM(H128:H131)*$I$3*F132</f>
        <v>0</v>
      </c>
      <c r="I132" s="21"/>
      <c r="J132" s="54"/>
      <c r="K132" s="56"/>
      <c r="L132" s="44"/>
      <c r="M132" s="9"/>
      <c r="N132" s="9"/>
      <c r="O132" s="9"/>
      <c r="P132" s="9"/>
      <c r="Q132" s="9"/>
    </row>
    <row r="133" spans="1:17" ht="15.75" customHeight="1">
      <c r="A133" s="55"/>
      <c r="B133" s="65"/>
      <c r="C133" s="66" t="s">
        <v>562</v>
      </c>
      <c r="D133" s="446"/>
      <c r="E133" s="448"/>
      <c r="F133" s="446"/>
      <c r="G133" s="447"/>
      <c r="H133" s="68">
        <f>SUM(H128:H132)*$I$3*F133</f>
        <v>0</v>
      </c>
      <c r="I133" s="68">
        <f>SUM(H128:H132)</f>
        <v>0</v>
      </c>
      <c r="J133" s="54"/>
      <c r="K133" s="56"/>
      <c r="L133" s="44"/>
      <c r="M133" s="9"/>
      <c r="N133" s="9"/>
      <c r="O133" s="9"/>
      <c r="P133" s="9"/>
      <c r="Q133" s="9"/>
    </row>
    <row r="134" spans="1:17" ht="15.75" customHeight="1">
      <c r="A134" s="55"/>
      <c r="B134" s="60" t="s">
        <v>320</v>
      </c>
      <c r="C134" s="61" t="s">
        <v>514</v>
      </c>
      <c r="D134" s="450"/>
      <c r="E134" s="451"/>
      <c r="F134" s="450"/>
      <c r="G134" s="452"/>
      <c r="H134" s="22">
        <f>IF(F134=0,D134*G134,D134*F134*G134)</f>
        <v>0</v>
      </c>
      <c r="I134" s="62"/>
      <c r="J134" s="54"/>
      <c r="K134" s="56"/>
      <c r="L134" s="44"/>
      <c r="M134" s="9"/>
      <c r="N134" s="9"/>
      <c r="O134" s="9"/>
      <c r="P134" s="9"/>
      <c r="Q134" s="9"/>
    </row>
    <row r="135" spans="1:17" ht="15.75" customHeight="1">
      <c r="A135" s="55"/>
      <c r="B135" s="63"/>
      <c r="C135" s="64" t="s">
        <v>515</v>
      </c>
      <c r="D135" s="438"/>
      <c r="E135" s="439"/>
      <c r="F135" s="438"/>
      <c r="G135" s="440"/>
      <c r="H135" s="22">
        <f>IF(F135=0,D135*G135,D135*F135*G135)</f>
        <v>0</v>
      </c>
      <c r="I135" s="21"/>
      <c r="J135" s="54"/>
      <c r="K135" s="56"/>
      <c r="L135" s="44"/>
      <c r="M135" s="9"/>
      <c r="N135" s="9"/>
      <c r="O135" s="9"/>
      <c r="P135" s="9"/>
      <c r="Q135" s="9"/>
    </row>
    <row r="136" spans="1:17" ht="15.75" customHeight="1">
      <c r="A136" s="55"/>
      <c r="B136" s="63"/>
      <c r="C136" s="64" t="s">
        <v>516</v>
      </c>
      <c r="D136" s="438"/>
      <c r="E136" s="439"/>
      <c r="F136" s="438"/>
      <c r="G136" s="440"/>
      <c r="H136" s="22">
        <f>IF(F136=0,D136*G136,D136*F136*G136)</f>
        <v>0</v>
      </c>
      <c r="I136" s="21"/>
      <c r="J136" s="54"/>
      <c r="K136" s="56"/>
      <c r="L136" s="44"/>
      <c r="M136" s="9"/>
      <c r="N136" s="9"/>
      <c r="O136" s="9"/>
      <c r="P136" s="9"/>
      <c r="Q136" s="9"/>
    </row>
    <row r="137" spans="1:17" ht="15.75" customHeight="1">
      <c r="A137" s="55"/>
      <c r="B137" s="63"/>
      <c r="C137" s="64" t="s">
        <v>517</v>
      </c>
      <c r="D137" s="438"/>
      <c r="E137" s="439"/>
      <c r="F137" s="438"/>
      <c r="G137" s="440"/>
      <c r="H137" s="22">
        <f>IF(F137=0,D137*G137,D137*F137*G137)</f>
        <v>0</v>
      </c>
      <c r="I137" s="21"/>
      <c r="J137" s="54"/>
      <c r="K137" s="56"/>
      <c r="L137" s="44"/>
      <c r="M137" s="9"/>
      <c r="N137" s="9"/>
      <c r="O137" s="9"/>
      <c r="P137" s="9"/>
      <c r="Q137" s="9"/>
    </row>
    <row r="138" spans="1:17" ht="15.75" customHeight="1">
      <c r="A138" s="55"/>
      <c r="B138" s="63"/>
      <c r="C138" s="64" t="s">
        <v>739</v>
      </c>
      <c r="D138" s="438"/>
      <c r="E138" s="439"/>
      <c r="F138" s="438">
        <v>1</v>
      </c>
      <c r="G138" s="440"/>
      <c r="H138" s="22">
        <f>SUM(H134:H137)*$I$3*F138</f>
        <v>0</v>
      </c>
      <c r="I138" s="21"/>
      <c r="J138" s="54"/>
      <c r="K138" s="56"/>
      <c r="L138" s="44"/>
      <c r="M138" s="9"/>
      <c r="N138" s="9"/>
      <c r="O138" s="9"/>
      <c r="P138" s="9"/>
      <c r="Q138" s="9"/>
    </row>
    <row r="139" spans="1:17" ht="15.75" customHeight="1">
      <c r="A139" s="55"/>
      <c r="B139" s="65"/>
      <c r="C139" s="66" t="s">
        <v>563</v>
      </c>
      <c r="D139" s="446"/>
      <c r="E139" s="448"/>
      <c r="F139" s="446"/>
      <c r="G139" s="447"/>
      <c r="H139" s="68">
        <f>SUM(H134:H138)*$I$3*F139</f>
        <v>0</v>
      </c>
      <c r="I139" s="68">
        <f>SUM(H134:H138)</f>
        <v>0</v>
      </c>
      <c r="J139" s="54"/>
      <c r="K139" s="56"/>
      <c r="L139" s="44"/>
      <c r="M139" s="9"/>
      <c r="N139" s="9"/>
      <c r="O139" s="9"/>
      <c r="P139" s="9"/>
      <c r="Q139" s="9"/>
    </row>
    <row r="140" spans="1:17" ht="15.75" customHeight="1">
      <c r="A140" s="55"/>
      <c r="B140" s="60" t="s">
        <v>321</v>
      </c>
      <c r="C140" s="61" t="s">
        <v>514</v>
      </c>
      <c r="D140" s="450"/>
      <c r="E140" s="451"/>
      <c r="F140" s="450"/>
      <c r="G140" s="452"/>
      <c r="H140" s="22">
        <f>IF(F140=0,D140*G140,D140*F140*G140)</f>
        <v>0</v>
      </c>
      <c r="I140" s="62"/>
      <c r="J140" s="54"/>
      <c r="K140" s="56"/>
      <c r="L140" s="44"/>
      <c r="M140" s="9"/>
      <c r="N140" s="9"/>
      <c r="O140" s="9"/>
      <c r="P140" s="9"/>
      <c r="Q140" s="9"/>
    </row>
    <row r="141" spans="1:17" ht="15.75" customHeight="1">
      <c r="A141" s="55"/>
      <c r="B141" s="63"/>
      <c r="C141" s="64" t="s">
        <v>515</v>
      </c>
      <c r="D141" s="438"/>
      <c r="E141" s="439"/>
      <c r="F141" s="438"/>
      <c r="G141" s="440"/>
      <c r="H141" s="22">
        <f>IF(F141=0,D141*G141,D141*F141*G141)</f>
        <v>0</v>
      </c>
      <c r="I141" s="21"/>
      <c r="J141" s="54"/>
      <c r="K141" s="56"/>
      <c r="L141" s="44"/>
      <c r="M141" s="9"/>
      <c r="N141" s="9"/>
      <c r="O141" s="9"/>
      <c r="P141" s="9"/>
      <c r="Q141" s="9"/>
    </row>
    <row r="142" spans="1:17" ht="15.75" customHeight="1">
      <c r="A142" s="55"/>
      <c r="B142" s="63"/>
      <c r="C142" s="64" t="s">
        <v>516</v>
      </c>
      <c r="D142" s="438"/>
      <c r="E142" s="439"/>
      <c r="F142" s="438"/>
      <c r="G142" s="440"/>
      <c r="H142" s="22">
        <f>IF(F142=0,D142*G142,D142*F142*G142)</f>
        <v>0</v>
      </c>
      <c r="I142" s="21"/>
      <c r="J142" s="54"/>
      <c r="K142" s="56"/>
      <c r="L142" s="44"/>
      <c r="M142" s="9"/>
      <c r="N142" s="9"/>
      <c r="O142" s="9"/>
      <c r="P142" s="9"/>
      <c r="Q142" s="9"/>
    </row>
    <row r="143" spans="1:17" ht="15.75" customHeight="1">
      <c r="A143" s="55"/>
      <c r="B143" s="63"/>
      <c r="C143" s="64" t="s">
        <v>517</v>
      </c>
      <c r="D143" s="438"/>
      <c r="E143" s="439"/>
      <c r="F143" s="438"/>
      <c r="G143" s="440"/>
      <c r="H143" s="22">
        <f>IF(F143=0,D143*G143,D143*F143*G143)</f>
        <v>0</v>
      </c>
      <c r="I143" s="21"/>
      <c r="J143" s="54"/>
      <c r="K143" s="56"/>
      <c r="L143" s="44"/>
      <c r="M143" s="9"/>
      <c r="N143" s="9"/>
      <c r="O143" s="9"/>
      <c r="P143" s="9"/>
      <c r="Q143" s="9"/>
    </row>
    <row r="144" spans="1:17" ht="15.75" customHeight="1">
      <c r="A144" s="55"/>
      <c r="B144" s="63"/>
      <c r="C144" s="64" t="s">
        <v>739</v>
      </c>
      <c r="D144" s="438"/>
      <c r="E144" s="439"/>
      <c r="F144" s="438">
        <v>1</v>
      </c>
      <c r="G144" s="440"/>
      <c r="H144" s="22">
        <f>SUM(H140:H143)*$I$3*F144</f>
        <v>0</v>
      </c>
      <c r="I144" s="21"/>
      <c r="J144" s="54"/>
      <c r="K144" s="56"/>
      <c r="L144" s="44"/>
      <c r="M144" s="9"/>
      <c r="N144" s="9"/>
      <c r="O144" s="9"/>
      <c r="P144" s="9"/>
      <c r="Q144" s="9"/>
    </row>
    <row r="145" spans="1:17" ht="15.75" customHeight="1">
      <c r="A145" s="55"/>
      <c r="B145" s="65"/>
      <c r="C145" s="66" t="s">
        <v>564</v>
      </c>
      <c r="D145" s="446"/>
      <c r="E145" s="448"/>
      <c r="F145" s="446"/>
      <c r="G145" s="447"/>
      <c r="H145" s="68">
        <f>SUM(H140:H144)*$I$3*F145</f>
        <v>0</v>
      </c>
      <c r="I145" s="68">
        <f>SUM(H140:H144)</f>
        <v>0</v>
      </c>
      <c r="J145" s="54"/>
      <c r="K145" s="56"/>
      <c r="L145" s="44"/>
      <c r="M145" s="9"/>
      <c r="N145" s="9"/>
      <c r="O145" s="9"/>
      <c r="P145" s="9"/>
      <c r="Q145" s="9"/>
    </row>
    <row r="146" spans="1:17" ht="15.75" customHeight="1">
      <c r="A146" s="55"/>
      <c r="B146" s="60" t="s">
        <v>322</v>
      </c>
      <c r="C146" s="61" t="s">
        <v>514</v>
      </c>
      <c r="D146" s="450"/>
      <c r="E146" s="451"/>
      <c r="F146" s="450"/>
      <c r="G146" s="452"/>
      <c r="H146" s="22">
        <f>IF(F146=0,D146*G146,D146*F146*G146)</f>
        <v>0</v>
      </c>
      <c r="I146" s="62"/>
      <c r="J146" s="54"/>
      <c r="K146" s="56"/>
      <c r="L146" s="44"/>
      <c r="M146" s="9"/>
      <c r="N146" s="9"/>
      <c r="O146" s="9"/>
      <c r="P146" s="9"/>
      <c r="Q146" s="9"/>
    </row>
    <row r="147" spans="1:17" ht="15.75" customHeight="1">
      <c r="A147" s="55"/>
      <c r="B147" s="63"/>
      <c r="C147" s="64" t="s">
        <v>515</v>
      </c>
      <c r="D147" s="438"/>
      <c r="E147" s="439"/>
      <c r="F147" s="438"/>
      <c r="G147" s="440"/>
      <c r="H147" s="22">
        <f>IF(F147=0,D147*G147,D147*F147*G147)</f>
        <v>0</v>
      </c>
      <c r="I147" s="21"/>
      <c r="J147" s="54"/>
      <c r="K147" s="56"/>
      <c r="L147" s="44"/>
      <c r="M147" s="9"/>
      <c r="N147" s="9"/>
      <c r="O147" s="9"/>
      <c r="P147" s="9"/>
      <c r="Q147" s="9"/>
    </row>
    <row r="148" spans="1:17" ht="15.75" customHeight="1">
      <c r="A148" s="55"/>
      <c r="B148" s="63"/>
      <c r="C148" s="64" t="s">
        <v>516</v>
      </c>
      <c r="D148" s="438"/>
      <c r="E148" s="439"/>
      <c r="F148" s="438"/>
      <c r="G148" s="440"/>
      <c r="H148" s="22">
        <f>IF(F148=0,D148*G148,D148*F148*G148)</f>
        <v>0</v>
      </c>
      <c r="I148" s="21"/>
      <c r="J148" s="54"/>
      <c r="K148" s="56"/>
      <c r="L148" s="44"/>
      <c r="M148" s="9"/>
      <c r="N148" s="9"/>
      <c r="O148" s="9"/>
      <c r="P148" s="9"/>
      <c r="Q148" s="9"/>
    </row>
    <row r="149" spans="1:17" ht="15.75" customHeight="1">
      <c r="A149" s="55"/>
      <c r="B149" s="63"/>
      <c r="C149" s="64" t="s">
        <v>517</v>
      </c>
      <c r="D149" s="438"/>
      <c r="E149" s="439"/>
      <c r="F149" s="438"/>
      <c r="G149" s="440"/>
      <c r="H149" s="22">
        <f>IF(F149=0,D149*G149,D149*F149*G149)</f>
        <v>0</v>
      </c>
      <c r="I149" s="21"/>
      <c r="J149" s="54"/>
      <c r="K149" s="56"/>
      <c r="L149" s="44"/>
      <c r="M149" s="9"/>
      <c r="N149" s="9"/>
      <c r="O149" s="9"/>
      <c r="P149" s="9"/>
      <c r="Q149" s="9"/>
    </row>
    <row r="150" spans="1:17" ht="15.75" customHeight="1">
      <c r="A150" s="55"/>
      <c r="B150" s="63"/>
      <c r="C150" s="64" t="s">
        <v>739</v>
      </c>
      <c r="D150" s="438"/>
      <c r="E150" s="439"/>
      <c r="F150" s="438">
        <v>1</v>
      </c>
      <c r="G150" s="440"/>
      <c r="H150" s="22">
        <f>SUM(H146:H149)*$I$3*F150</f>
        <v>0</v>
      </c>
      <c r="I150" s="21"/>
      <c r="J150" s="54"/>
      <c r="K150" s="56"/>
      <c r="L150" s="44"/>
      <c r="M150" s="9"/>
      <c r="N150" s="9"/>
      <c r="O150" s="9"/>
      <c r="P150" s="9"/>
      <c r="Q150" s="9"/>
    </row>
    <row r="151" spans="1:17" ht="15.75" customHeight="1">
      <c r="A151" s="55"/>
      <c r="B151" s="65"/>
      <c r="C151" s="66" t="s">
        <v>565</v>
      </c>
      <c r="D151" s="446"/>
      <c r="E151" s="448"/>
      <c r="F151" s="446"/>
      <c r="G151" s="447"/>
      <c r="H151" s="68">
        <f>SUM(H146:H150)*$I$3*F151</f>
        <v>0</v>
      </c>
      <c r="I151" s="68">
        <f>SUM(H146:H150)</f>
        <v>0</v>
      </c>
      <c r="J151" s="54"/>
      <c r="K151" s="56"/>
      <c r="L151" s="44"/>
      <c r="M151" s="9"/>
      <c r="N151" s="9"/>
      <c r="O151" s="9"/>
      <c r="P151" s="9"/>
      <c r="Q151" s="9"/>
    </row>
    <row r="152" spans="1:17" ht="15.75" customHeight="1">
      <c r="A152" s="55"/>
      <c r="B152" s="60" t="s">
        <v>323</v>
      </c>
      <c r="C152" s="61" t="s">
        <v>514</v>
      </c>
      <c r="D152" s="450"/>
      <c r="E152" s="451"/>
      <c r="F152" s="450"/>
      <c r="G152" s="452"/>
      <c r="H152" s="22">
        <f>IF(F152=0,D152*G152,D152*F152*G152)</f>
        <v>0</v>
      </c>
      <c r="I152" s="62"/>
      <c r="J152" s="54"/>
      <c r="K152" s="56"/>
      <c r="L152" s="44"/>
      <c r="M152" s="9"/>
      <c r="N152" s="9"/>
      <c r="O152" s="9"/>
      <c r="P152" s="9"/>
      <c r="Q152" s="9"/>
    </row>
    <row r="153" spans="1:17" ht="15.75" customHeight="1">
      <c r="A153" s="55"/>
      <c r="B153" s="63"/>
      <c r="C153" s="64" t="s">
        <v>515</v>
      </c>
      <c r="D153" s="438"/>
      <c r="E153" s="439"/>
      <c r="F153" s="438"/>
      <c r="G153" s="440"/>
      <c r="H153" s="22">
        <f>IF(F153=0,D153*G153,D153*F153*G153)</f>
        <v>0</v>
      </c>
      <c r="I153" s="21"/>
      <c r="J153" s="54"/>
      <c r="K153" s="56"/>
      <c r="L153" s="44"/>
      <c r="M153" s="9"/>
      <c r="N153" s="9"/>
      <c r="O153" s="9"/>
      <c r="P153" s="9"/>
      <c r="Q153" s="9"/>
    </row>
    <row r="154" spans="1:17" ht="15.75" customHeight="1">
      <c r="A154" s="55"/>
      <c r="B154" s="63"/>
      <c r="C154" s="64" t="s">
        <v>516</v>
      </c>
      <c r="D154" s="438"/>
      <c r="E154" s="439"/>
      <c r="F154" s="438"/>
      <c r="G154" s="440"/>
      <c r="H154" s="22">
        <f>IF(F154=0,D154*G154,D154*F154*G154)</f>
        <v>0</v>
      </c>
      <c r="I154" s="21"/>
      <c r="J154" s="54"/>
      <c r="K154" s="56"/>
      <c r="L154" s="44"/>
      <c r="M154" s="9"/>
      <c r="N154" s="9"/>
      <c r="O154" s="9"/>
      <c r="P154" s="9"/>
      <c r="Q154" s="9"/>
    </row>
    <row r="155" spans="1:17" ht="15.75" customHeight="1">
      <c r="A155" s="55"/>
      <c r="B155" s="63"/>
      <c r="C155" s="64" t="s">
        <v>517</v>
      </c>
      <c r="D155" s="438"/>
      <c r="E155" s="439"/>
      <c r="F155" s="438"/>
      <c r="G155" s="440"/>
      <c r="H155" s="22">
        <f>IF(F155=0,D155*G155,D155*F155*G155)</f>
        <v>0</v>
      </c>
      <c r="I155" s="21"/>
      <c r="J155" s="54"/>
      <c r="K155" s="56"/>
      <c r="L155" s="44"/>
      <c r="M155" s="9"/>
      <c r="N155" s="9"/>
      <c r="O155" s="9"/>
      <c r="P155" s="9"/>
      <c r="Q155" s="9"/>
    </row>
    <row r="156" spans="1:17" ht="15.75" customHeight="1">
      <c r="A156" s="55"/>
      <c r="B156" s="63"/>
      <c r="C156" s="64" t="s">
        <v>739</v>
      </c>
      <c r="D156" s="438"/>
      <c r="E156" s="439"/>
      <c r="F156" s="438">
        <v>1</v>
      </c>
      <c r="G156" s="440"/>
      <c r="H156" s="22">
        <f>SUM(H152:H155)*$I$3*F156</f>
        <v>0</v>
      </c>
      <c r="I156" s="21"/>
      <c r="J156" s="54"/>
      <c r="K156" s="56"/>
      <c r="L156" s="44"/>
      <c r="M156" s="9"/>
      <c r="N156" s="9"/>
      <c r="O156" s="9"/>
      <c r="P156" s="9"/>
      <c r="Q156" s="9"/>
    </row>
    <row r="157" spans="1:17" ht="15.75" customHeight="1">
      <c r="A157" s="55"/>
      <c r="B157" s="65"/>
      <c r="C157" s="66" t="s">
        <v>566</v>
      </c>
      <c r="D157" s="446"/>
      <c r="E157" s="448"/>
      <c r="F157" s="446"/>
      <c r="G157" s="447"/>
      <c r="H157" s="68">
        <f>SUM(H152:H156)*$I$3*F157</f>
        <v>0</v>
      </c>
      <c r="I157" s="68">
        <f>SUM(H152:H156)</f>
        <v>0</v>
      </c>
      <c r="J157" s="54"/>
      <c r="K157" s="56"/>
      <c r="L157" s="44"/>
      <c r="M157" s="9"/>
      <c r="N157" s="9"/>
      <c r="O157" s="9"/>
      <c r="P157" s="9"/>
      <c r="Q157" s="9"/>
    </row>
    <row r="158" spans="1:17" ht="15.75" customHeight="1">
      <c r="A158" s="55"/>
      <c r="B158" s="60" t="s">
        <v>324</v>
      </c>
      <c r="C158" s="61" t="s">
        <v>514</v>
      </c>
      <c r="D158" s="450"/>
      <c r="E158" s="451"/>
      <c r="F158" s="450"/>
      <c r="G158" s="452"/>
      <c r="H158" s="22">
        <f>IF(F158=0,D158*G158,D158*F158*G158)</f>
        <v>0</v>
      </c>
      <c r="I158" s="62"/>
      <c r="J158" s="54"/>
      <c r="K158" s="56"/>
      <c r="L158" s="44"/>
      <c r="M158" s="9"/>
      <c r="N158" s="9"/>
      <c r="O158" s="9"/>
      <c r="P158" s="9"/>
      <c r="Q158" s="9"/>
    </row>
    <row r="159" spans="1:17" ht="15.75" customHeight="1">
      <c r="A159" s="55"/>
      <c r="B159" s="63"/>
      <c r="C159" s="64" t="s">
        <v>515</v>
      </c>
      <c r="D159" s="438"/>
      <c r="E159" s="439"/>
      <c r="F159" s="438"/>
      <c r="G159" s="440"/>
      <c r="H159" s="22">
        <f>IF(F159=0,D159*G159,D159*F159*G159)</f>
        <v>0</v>
      </c>
      <c r="I159" s="21"/>
      <c r="J159" s="54"/>
      <c r="K159" s="56"/>
      <c r="L159" s="44"/>
      <c r="M159" s="9"/>
      <c r="N159" s="9"/>
      <c r="O159" s="9"/>
      <c r="P159" s="9"/>
      <c r="Q159" s="9"/>
    </row>
    <row r="160" spans="1:17" ht="15.75" customHeight="1">
      <c r="A160" s="55"/>
      <c r="B160" s="63"/>
      <c r="C160" s="64" t="s">
        <v>516</v>
      </c>
      <c r="D160" s="438"/>
      <c r="E160" s="439"/>
      <c r="F160" s="438"/>
      <c r="G160" s="440"/>
      <c r="H160" s="22">
        <f>IF(F160=0,D160*G160,D160*F160*G160)</f>
        <v>0</v>
      </c>
      <c r="I160" s="21"/>
      <c r="J160" s="54"/>
      <c r="K160" s="56"/>
      <c r="L160" s="44"/>
      <c r="M160" s="9"/>
      <c r="N160" s="9"/>
      <c r="O160" s="9"/>
      <c r="P160" s="9"/>
      <c r="Q160" s="9"/>
    </row>
    <row r="161" spans="1:17" ht="15.75" customHeight="1">
      <c r="A161" s="55"/>
      <c r="B161" s="63"/>
      <c r="C161" s="64" t="s">
        <v>517</v>
      </c>
      <c r="D161" s="438"/>
      <c r="E161" s="439"/>
      <c r="F161" s="438"/>
      <c r="G161" s="440"/>
      <c r="H161" s="22">
        <f>IF(F161=0,D161*G161,D161*F161*G161)</f>
        <v>0</v>
      </c>
      <c r="I161" s="21"/>
      <c r="J161" s="54"/>
      <c r="K161" s="56"/>
      <c r="L161" s="44"/>
      <c r="M161" s="9"/>
      <c r="N161" s="9"/>
      <c r="O161" s="9"/>
      <c r="P161" s="9"/>
      <c r="Q161" s="9"/>
    </row>
    <row r="162" spans="1:17" ht="15.75" customHeight="1">
      <c r="A162" s="55"/>
      <c r="B162" s="63"/>
      <c r="C162" s="64" t="s">
        <v>739</v>
      </c>
      <c r="D162" s="438"/>
      <c r="E162" s="439"/>
      <c r="F162" s="438">
        <v>1</v>
      </c>
      <c r="G162" s="440"/>
      <c r="H162" s="22">
        <f>SUM(H158:H161)*$I$3*F162</f>
        <v>0</v>
      </c>
      <c r="I162" s="21"/>
      <c r="J162" s="54"/>
      <c r="K162" s="56"/>
      <c r="L162" s="44"/>
      <c r="M162" s="9"/>
      <c r="N162" s="9"/>
      <c r="O162" s="9"/>
      <c r="P162" s="9"/>
      <c r="Q162" s="9"/>
    </row>
    <row r="163" spans="1:17" ht="15.75" customHeight="1">
      <c r="A163" s="55"/>
      <c r="B163" s="65"/>
      <c r="C163" s="66" t="s">
        <v>567</v>
      </c>
      <c r="D163" s="446"/>
      <c r="E163" s="448"/>
      <c r="F163" s="446"/>
      <c r="G163" s="447"/>
      <c r="H163" s="68">
        <f>SUM(H158:H162)*$I$3*F163</f>
        <v>0</v>
      </c>
      <c r="I163" s="68">
        <f>SUM(H158:H162)</f>
        <v>0</v>
      </c>
      <c r="J163" s="54"/>
      <c r="K163" s="56"/>
      <c r="L163" s="44"/>
      <c r="M163" s="9"/>
      <c r="N163" s="9"/>
      <c r="O163" s="9"/>
      <c r="P163" s="9"/>
      <c r="Q163" s="9"/>
    </row>
    <row r="164" spans="1:17" s="250" customFormat="1" ht="15.75" customHeight="1">
      <c r="A164" s="59"/>
      <c r="B164" s="245" t="s">
        <v>576</v>
      </c>
      <c r="C164" s="252"/>
      <c r="D164" s="453"/>
      <c r="E164" s="453"/>
      <c r="F164" s="453"/>
      <c r="G164" s="454"/>
      <c r="H164" s="254"/>
      <c r="I164" s="255"/>
      <c r="J164" s="54"/>
      <c r="K164" s="18"/>
      <c r="L164" s="248"/>
      <c r="M164" s="249"/>
      <c r="N164" s="249"/>
      <c r="O164" s="249"/>
      <c r="P164" s="249"/>
      <c r="Q164" s="249"/>
    </row>
    <row r="165" spans="1:17" s="250" customFormat="1" ht="15.75" customHeight="1">
      <c r="A165" s="59"/>
      <c r="B165" s="245"/>
      <c r="C165" s="257" t="s">
        <v>42</v>
      </c>
      <c r="D165" s="455"/>
      <c r="E165" s="456"/>
      <c r="F165" s="455"/>
      <c r="G165" s="457"/>
      <c r="H165" s="246">
        <f>IF(F165=0,D165*G165,D165*F165*G165)</f>
        <v>0</v>
      </c>
      <c r="I165" s="247"/>
      <c r="J165" s="54"/>
      <c r="K165" s="18"/>
      <c r="L165" s="248"/>
      <c r="M165" s="249"/>
      <c r="N165" s="249"/>
      <c r="O165" s="249"/>
      <c r="P165" s="249"/>
      <c r="Q165" s="249"/>
    </row>
    <row r="166" spans="1:17" s="250" customFormat="1" ht="15.75" customHeight="1">
      <c r="A166" s="59"/>
      <c r="B166" s="251"/>
      <c r="C166" s="256" t="s">
        <v>739</v>
      </c>
      <c r="D166" s="458"/>
      <c r="E166" s="459"/>
      <c r="F166" s="458">
        <v>1</v>
      </c>
      <c r="G166" s="460"/>
      <c r="H166" s="68">
        <f>SUM(H165)*$I$3*F166</f>
        <v>0</v>
      </c>
      <c r="I166" s="68">
        <f>SUM(H165:H166)</f>
        <v>0</v>
      </c>
      <c r="J166" s="54"/>
      <c r="K166" s="18"/>
      <c r="L166" s="248"/>
      <c r="M166" s="249"/>
      <c r="N166" s="249"/>
      <c r="O166" s="249"/>
      <c r="P166" s="249"/>
      <c r="Q166" s="249"/>
    </row>
    <row r="167" spans="1:17" ht="15.75" customHeight="1">
      <c r="A167" s="55"/>
      <c r="B167" s="78" t="s">
        <v>362</v>
      </c>
      <c r="C167" s="105"/>
      <c r="D167" s="438"/>
      <c r="E167" s="439"/>
      <c r="F167" s="438"/>
      <c r="G167" s="440"/>
      <c r="H167" s="22">
        <f>IF(F167=0,D167*G167,D167*F167*G167)</f>
        <v>0</v>
      </c>
      <c r="I167" s="21"/>
      <c r="J167" s="54"/>
      <c r="K167" s="56"/>
      <c r="L167" s="44"/>
      <c r="M167" s="9"/>
      <c r="N167" s="9"/>
      <c r="O167" s="9"/>
      <c r="P167" s="9"/>
      <c r="Q167" s="9"/>
    </row>
    <row r="168" spans="1:17" ht="15.75" customHeight="1">
      <c r="A168" s="55"/>
      <c r="B168" s="78" t="s">
        <v>533</v>
      </c>
      <c r="C168" s="105"/>
      <c r="D168" s="438"/>
      <c r="E168" s="439"/>
      <c r="F168" s="438"/>
      <c r="G168" s="440"/>
      <c r="H168" s="22">
        <f>IF(F168=0,D168*G168,D168*F168*G168)</f>
        <v>0</v>
      </c>
      <c r="I168" s="21"/>
      <c r="J168" s="54"/>
      <c r="K168" s="56"/>
      <c r="L168" s="44"/>
      <c r="M168" s="9"/>
      <c r="N168" s="9"/>
      <c r="O168" s="9"/>
      <c r="P168" s="9"/>
      <c r="Q168" s="9"/>
    </row>
    <row r="169" spans="1:17" ht="15.75" customHeight="1" thickBot="1">
      <c r="A169" s="69"/>
      <c r="B169" s="96" t="s">
        <v>534</v>
      </c>
      <c r="C169" s="106"/>
      <c r="D169" s="29"/>
      <c r="E169" s="30"/>
      <c r="F169" s="29"/>
      <c r="G169" s="31"/>
      <c r="H169" s="32">
        <f>IF(F169=0,D169*G169,D169*F169*G169)</f>
        <v>0</v>
      </c>
      <c r="I169" s="33">
        <f>SUM(H103:H169)</f>
        <v>0</v>
      </c>
      <c r="J169" s="54"/>
      <c r="K169" s="56"/>
      <c r="L169" s="44"/>
      <c r="M169" s="9"/>
      <c r="N169" s="9"/>
      <c r="O169" s="9"/>
      <c r="P169" s="9"/>
      <c r="Q169" s="9"/>
    </row>
    <row r="170" spans="1:17" ht="15.75" customHeight="1" thickBot="1">
      <c r="A170" s="55"/>
      <c r="B170" s="133" t="s">
        <v>569</v>
      </c>
      <c r="C170" s="49"/>
      <c r="D170" s="50"/>
      <c r="E170" s="50"/>
      <c r="F170" s="50"/>
      <c r="G170" s="51"/>
      <c r="H170" s="52"/>
      <c r="I170" s="53">
        <f>K170</f>
        <v>0</v>
      </c>
      <c r="J170" s="54"/>
      <c r="K170" s="38">
        <f>SUM(H104:H169)</f>
        <v>0</v>
      </c>
      <c r="L170" s="44"/>
      <c r="M170" s="9"/>
      <c r="N170" s="9"/>
      <c r="O170" s="9"/>
      <c r="P170" s="9"/>
      <c r="Q170" s="9"/>
    </row>
    <row r="171" spans="1:17" ht="15.75" customHeight="1">
      <c r="A171" s="69"/>
      <c r="B171" s="45"/>
      <c r="C171" s="45"/>
      <c r="D171" s="81"/>
      <c r="E171" s="81"/>
      <c r="F171" s="81"/>
      <c r="G171" s="82"/>
      <c r="H171" s="83"/>
      <c r="I171" s="84"/>
      <c r="J171" s="54"/>
      <c r="K171" s="56"/>
      <c r="L171" s="44"/>
      <c r="M171" s="9"/>
      <c r="N171" s="9"/>
      <c r="O171" s="9"/>
      <c r="P171" s="9"/>
      <c r="Q171" s="9"/>
    </row>
    <row r="172" spans="1:17" s="250" customFormat="1" ht="15" customHeight="1">
      <c r="A172" s="1" t="s">
        <v>493</v>
      </c>
      <c r="B172" s="493" t="s">
        <v>571</v>
      </c>
      <c r="C172" s="493"/>
      <c r="D172" s="494"/>
      <c r="E172" s="494"/>
      <c r="F172" s="494"/>
      <c r="G172" s="495"/>
      <c r="H172" s="496"/>
      <c r="I172" s="497"/>
      <c r="J172" s="15"/>
      <c r="K172" s="498"/>
      <c r="L172" s="177"/>
      <c r="M172" s="249"/>
      <c r="N172" s="249"/>
      <c r="O172" s="249"/>
      <c r="P172" s="249"/>
      <c r="Q172" s="249"/>
    </row>
    <row r="173" spans="1:17" ht="24" customHeight="1">
      <c r="A173" s="1"/>
      <c r="B173" s="147" t="s">
        <v>475</v>
      </c>
      <c r="C173" s="237"/>
      <c r="D173" s="761" t="s">
        <v>240</v>
      </c>
      <c r="E173" s="762"/>
      <c r="F173" s="762"/>
      <c r="G173" s="762"/>
      <c r="H173" s="762"/>
      <c r="I173" s="763"/>
      <c r="J173" s="15"/>
      <c r="K173" s="16"/>
      <c r="L173" s="8"/>
      <c r="M173" s="9"/>
      <c r="N173" s="9"/>
      <c r="O173" s="9"/>
      <c r="P173" s="9"/>
      <c r="Q173" s="9"/>
    </row>
    <row r="174" spans="1:17" ht="15" customHeight="1">
      <c r="A174" s="1"/>
      <c r="B174" s="119" t="s">
        <v>535</v>
      </c>
      <c r="C174" s="114"/>
      <c r="D174" s="120"/>
      <c r="E174" s="120"/>
      <c r="F174" s="120"/>
      <c r="G174" s="121"/>
      <c r="H174" s="122"/>
      <c r="I174" s="240"/>
      <c r="J174" s="15"/>
      <c r="K174" s="16"/>
      <c r="L174" s="8"/>
      <c r="M174" s="9"/>
      <c r="N174" s="9"/>
      <c r="O174" s="9"/>
      <c r="P174" s="9"/>
      <c r="Q174" s="9"/>
    </row>
    <row r="175" spans="1:17" ht="15" customHeight="1">
      <c r="A175" s="1"/>
      <c r="B175" s="60" t="s">
        <v>577</v>
      </c>
      <c r="C175" s="74" t="s">
        <v>578</v>
      </c>
      <c r="D175" s="75"/>
      <c r="E175" s="76"/>
      <c r="F175" s="75"/>
      <c r="G175" s="77"/>
      <c r="H175" s="22">
        <f>IF(F175=0,D175*G175,D175*F175*G175)</f>
        <v>0</v>
      </c>
      <c r="I175" s="143"/>
      <c r="J175" s="142"/>
      <c r="K175" s="16"/>
      <c r="L175" s="8"/>
      <c r="M175" s="9"/>
      <c r="N175" s="9"/>
      <c r="O175" s="9"/>
      <c r="P175" s="9"/>
      <c r="Q175" s="9"/>
    </row>
    <row r="176" spans="1:17" ht="15" customHeight="1">
      <c r="A176" s="1"/>
      <c r="B176" s="63" t="s">
        <v>374</v>
      </c>
      <c r="C176" s="73" t="s">
        <v>484</v>
      </c>
      <c r="D176" s="23"/>
      <c r="E176" s="24"/>
      <c r="F176" s="23"/>
      <c r="G176" s="25"/>
      <c r="H176" s="22">
        <f>IF(F176=0,D176*G176,D176*F176*G176)</f>
        <v>0</v>
      </c>
      <c r="I176" s="139"/>
      <c r="J176" s="142"/>
      <c r="K176" s="16"/>
      <c r="L176" s="8"/>
      <c r="M176" s="9"/>
      <c r="N176" s="9"/>
      <c r="O176" s="9"/>
      <c r="P176" s="9"/>
      <c r="Q176" s="9"/>
    </row>
    <row r="177" spans="1:17" ht="15" customHeight="1">
      <c r="A177" s="1"/>
      <c r="B177" s="78"/>
      <c r="C177" s="73" t="s">
        <v>485</v>
      </c>
      <c r="D177" s="23"/>
      <c r="E177" s="24"/>
      <c r="F177" s="23"/>
      <c r="G177" s="25"/>
      <c r="H177" s="22">
        <f>IF(F177=0,D177*G177,D177*F177*G177)</f>
        <v>0</v>
      </c>
      <c r="I177" s="139"/>
      <c r="J177" s="142"/>
      <c r="K177" s="16"/>
      <c r="L177" s="8"/>
      <c r="M177" s="9"/>
      <c r="N177" s="9"/>
      <c r="O177" s="9"/>
      <c r="P177" s="9"/>
      <c r="Q177" s="9"/>
    </row>
    <row r="178" spans="1:17" ht="15" customHeight="1">
      <c r="A178" s="1"/>
      <c r="B178" s="78"/>
      <c r="C178" s="73" t="s">
        <v>615</v>
      </c>
      <c r="D178" s="23"/>
      <c r="E178" s="24"/>
      <c r="F178" s="23"/>
      <c r="G178" s="25"/>
      <c r="H178" s="22">
        <f>IF(F178=0,D178*G178,D178*F178*G178)</f>
        <v>0</v>
      </c>
      <c r="I178" s="139"/>
      <c r="J178" s="142"/>
      <c r="K178" s="16"/>
      <c r="L178" s="8"/>
      <c r="M178" s="9"/>
      <c r="N178" s="9"/>
      <c r="O178" s="9"/>
      <c r="P178" s="9"/>
      <c r="Q178" s="9"/>
    </row>
    <row r="179" spans="1:17" ht="15" customHeight="1">
      <c r="A179" s="1"/>
      <c r="B179" s="78"/>
      <c r="C179" s="73" t="s">
        <v>616</v>
      </c>
      <c r="D179" s="23"/>
      <c r="E179" s="24"/>
      <c r="F179" s="23"/>
      <c r="G179" s="25"/>
      <c r="H179" s="22">
        <f>IF(F179=0,D179*G179,D179*F179*G179)</f>
        <v>0</v>
      </c>
      <c r="I179" s="139"/>
      <c r="J179" s="142"/>
      <c r="K179" s="16"/>
      <c r="L179" s="8"/>
      <c r="M179" s="9"/>
      <c r="N179" s="9"/>
      <c r="O179" s="9"/>
      <c r="P179" s="9"/>
      <c r="Q179" s="9"/>
    </row>
    <row r="180" spans="1:17" ht="15" customHeight="1">
      <c r="A180" s="1"/>
      <c r="B180" s="78"/>
      <c r="C180" s="64" t="s">
        <v>739</v>
      </c>
      <c r="D180" s="23"/>
      <c r="E180" s="24"/>
      <c r="F180" s="438">
        <v>1</v>
      </c>
      <c r="G180" s="440"/>
      <c r="H180" s="22">
        <f>SUM(H175:H179)*$I$3*F180</f>
        <v>0</v>
      </c>
      <c r="I180" s="139"/>
      <c r="J180" s="142"/>
      <c r="K180" s="16"/>
      <c r="L180" s="8"/>
      <c r="M180" s="9"/>
      <c r="N180" s="9"/>
      <c r="O180" s="9"/>
      <c r="P180" s="9"/>
      <c r="Q180" s="9"/>
    </row>
    <row r="181" spans="1:17" ht="15" customHeight="1">
      <c r="A181" s="1"/>
      <c r="B181" s="79"/>
      <c r="C181" s="66" t="s">
        <v>448</v>
      </c>
      <c r="D181" s="80"/>
      <c r="E181" s="57"/>
      <c r="F181" s="80"/>
      <c r="G181" s="58"/>
      <c r="H181" s="68"/>
      <c r="I181" s="144">
        <f>SUM(H175:H180)</f>
        <v>0</v>
      </c>
      <c r="J181" s="142"/>
      <c r="K181" s="16"/>
      <c r="L181" s="8"/>
      <c r="M181" s="9"/>
      <c r="N181" s="9"/>
      <c r="O181" s="9"/>
      <c r="P181" s="9"/>
      <c r="Q181" s="9"/>
    </row>
    <row r="182" spans="1:17" ht="15" customHeight="1">
      <c r="A182" s="1"/>
      <c r="B182" s="119" t="s">
        <v>446</v>
      </c>
      <c r="C182" s="114"/>
      <c r="D182" s="120"/>
      <c r="E182" s="120"/>
      <c r="F182" s="120"/>
      <c r="G182" s="121"/>
      <c r="H182" s="122"/>
      <c r="I182" s="123"/>
      <c r="J182" s="142"/>
      <c r="K182" s="16"/>
      <c r="L182" s="8"/>
      <c r="M182" s="9"/>
      <c r="N182" s="9"/>
      <c r="O182" s="9"/>
      <c r="P182" s="9"/>
      <c r="Q182" s="9"/>
    </row>
    <row r="183" spans="1:17" ht="15" customHeight="1">
      <c r="A183" s="1"/>
      <c r="B183" s="60" t="s">
        <v>577</v>
      </c>
      <c r="C183" s="74" t="s">
        <v>578</v>
      </c>
      <c r="D183" s="75"/>
      <c r="E183" s="76"/>
      <c r="F183" s="75"/>
      <c r="G183" s="77"/>
      <c r="H183" s="22">
        <f>IF(F183=0,D183*G183,D183*F183*G183)</f>
        <v>0</v>
      </c>
      <c r="I183" s="143"/>
      <c r="J183" s="142"/>
      <c r="K183" s="16"/>
      <c r="L183" s="8"/>
      <c r="M183" s="9"/>
      <c r="N183" s="9"/>
      <c r="O183" s="9"/>
      <c r="P183" s="9"/>
      <c r="Q183" s="9"/>
    </row>
    <row r="184" spans="1:17" ht="15" customHeight="1">
      <c r="A184" s="1"/>
      <c r="B184" s="63" t="s">
        <v>374</v>
      </c>
      <c r="C184" s="73" t="s">
        <v>484</v>
      </c>
      <c r="D184" s="23"/>
      <c r="E184" s="24"/>
      <c r="F184" s="23"/>
      <c r="G184" s="25"/>
      <c r="H184" s="22">
        <f>IF(F184=0,D184*G184,D184*F184*G184)</f>
        <v>0</v>
      </c>
      <c r="I184" s="139"/>
      <c r="J184" s="142"/>
      <c r="K184" s="16"/>
      <c r="L184" s="8"/>
      <c r="M184" s="9"/>
      <c r="N184" s="9"/>
      <c r="O184" s="9"/>
      <c r="P184" s="9"/>
      <c r="Q184" s="9"/>
    </row>
    <row r="185" spans="1:17" ht="15" customHeight="1">
      <c r="A185" s="1"/>
      <c r="B185" s="78"/>
      <c r="C185" s="73" t="s">
        <v>485</v>
      </c>
      <c r="D185" s="23"/>
      <c r="E185" s="24"/>
      <c r="F185" s="23"/>
      <c r="G185" s="25"/>
      <c r="H185" s="22">
        <f>IF(F185=0,D185*G185,D185*F185*G185)</f>
        <v>0</v>
      </c>
      <c r="I185" s="139"/>
      <c r="J185" s="142"/>
      <c r="K185" s="16"/>
      <c r="L185" s="8"/>
      <c r="M185" s="9"/>
      <c r="N185" s="9"/>
      <c r="O185" s="9"/>
      <c r="P185" s="9"/>
      <c r="Q185" s="9"/>
    </row>
    <row r="186" spans="1:17" ht="15" customHeight="1">
      <c r="A186" s="1"/>
      <c r="B186" s="78"/>
      <c r="C186" s="73" t="s">
        <v>615</v>
      </c>
      <c r="D186" s="23"/>
      <c r="E186" s="24"/>
      <c r="F186" s="23"/>
      <c r="G186" s="25"/>
      <c r="H186" s="22">
        <f>IF(F186=0,D186*G186,D186*F186*G186)</f>
        <v>0</v>
      </c>
      <c r="I186" s="139"/>
      <c r="J186" s="142"/>
      <c r="K186" s="16"/>
      <c r="L186" s="8"/>
      <c r="M186" s="9"/>
      <c r="N186" s="9"/>
      <c r="O186" s="9"/>
      <c r="P186" s="9"/>
      <c r="Q186" s="9"/>
    </row>
    <row r="187" spans="1:17" ht="15" customHeight="1">
      <c r="A187" s="1"/>
      <c r="B187" s="78"/>
      <c r="C187" s="73" t="s">
        <v>616</v>
      </c>
      <c r="D187" s="23"/>
      <c r="E187" s="24"/>
      <c r="F187" s="23"/>
      <c r="G187" s="25"/>
      <c r="H187" s="22">
        <f>IF(F187=0,D187*G187,D187*F187*G187)</f>
        <v>0</v>
      </c>
      <c r="I187" s="139"/>
      <c r="J187" s="142"/>
      <c r="K187" s="16"/>
      <c r="L187" s="8"/>
      <c r="M187" s="9"/>
      <c r="N187" s="9"/>
      <c r="O187" s="9"/>
      <c r="P187" s="9"/>
      <c r="Q187" s="9"/>
    </row>
    <row r="188" spans="1:17" ht="15" customHeight="1">
      <c r="A188" s="1"/>
      <c r="B188" s="78"/>
      <c r="C188" s="64" t="s">
        <v>739</v>
      </c>
      <c r="D188" s="23"/>
      <c r="E188" s="24"/>
      <c r="F188" s="438">
        <v>1</v>
      </c>
      <c r="G188" s="440"/>
      <c r="H188" s="22">
        <f>SUM(H183:H187)*$I$3*F188</f>
        <v>0</v>
      </c>
      <c r="I188" s="139"/>
      <c r="J188" s="142"/>
      <c r="K188" s="16"/>
      <c r="L188" s="8"/>
      <c r="M188" s="9"/>
      <c r="N188" s="9"/>
      <c r="O188" s="9"/>
      <c r="P188" s="9"/>
      <c r="Q188" s="9"/>
    </row>
    <row r="189" spans="1:17" ht="15" customHeight="1">
      <c r="A189" s="1"/>
      <c r="B189" s="79"/>
      <c r="C189" s="66" t="s">
        <v>448</v>
      </c>
      <c r="D189" s="80"/>
      <c r="E189" s="57"/>
      <c r="F189" s="80"/>
      <c r="G189" s="58"/>
      <c r="H189" s="68"/>
      <c r="I189" s="144">
        <f>SUM(H183:H188)</f>
        <v>0</v>
      </c>
      <c r="J189" s="142"/>
      <c r="K189" s="16"/>
      <c r="L189" s="8"/>
      <c r="M189" s="9"/>
      <c r="N189" s="9"/>
      <c r="O189" s="9"/>
      <c r="P189" s="9"/>
      <c r="Q189" s="9"/>
    </row>
    <row r="190" spans="1:17" ht="15" customHeight="1">
      <c r="A190" s="1"/>
      <c r="B190" s="119" t="s">
        <v>536</v>
      </c>
      <c r="C190" s="114"/>
      <c r="D190" s="120"/>
      <c r="E190" s="120"/>
      <c r="F190" s="120"/>
      <c r="G190" s="121"/>
      <c r="H190" s="122"/>
      <c r="I190" s="123"/>
      <c r="J190" s="142"/>
      <c r="K190" s="16"/>
      <c r="L190" s="8"/>
      <c r="M190" s="9"/>
      <c r="N190" s="9"/>
      <c r="O190" s="9"/>
      <c r="P190" s="9"/>
      <c r="Q190" s="9"/>
    </row>
    <row r="191" spans="1:17" ht="15" customHeight="1">
      <c r="A191" s="1"/>
      <c r="B191" s="60" t="s">
        <v>577</v>
      </c>
      <c r="C191" s="74" t="s">
        <v>578</v>
      </c>
      <c r="D191" s="75"/>
      <c r="E191" s="76"/>
      <c r="F191" s="75"/>
      <c r="G191" s="77"/>
      <c r="H191" s="22">
        <f aca="true" t="shared" si="3" ref="H191:H462">IF(F191=0,D191*G191,D191*F191*G191)</f>
        <v>0</v>
      </c>
      <c r="I191" s="143"/>
      <c r="J191" s="142"/>
      <c r="K191" s="16"/>
      <c r="L191" s="8"/>
      <c r="M191" s="9"/>
      <c r="N191" s="9"/>
      <c r="O191" s="9"/>
      <c r="P191" s="9"/>
      <c r="Q191" s="9"/>
    </row>
    <row r="192" spans="1:17" ht="15" customHeight="1">
      <c r="A192" s="1"/>
      <c r="B192" s="63" t="s">
        <v>374</v>
      </c>
      <c r="C192" s="73" t="s">
        <v>484</v>
      </c>
      <c r="D192" s="23"/>
      <c r="E192" s="24"/>
      <c r="F192" s="23"/>
      <c r="G192" s="25"/>
      <c r="H192" s="22">
        <f t="shared" si="3"/>
        <v>0</v>
      </c>
      <c r="I192" s="139"/>
      <c r="J192" s="142"/>
      <c r="K192" s="16"/>
      <c r="L192" s="8"/>
      <c r="M192" s="9"/>
      <c r="N192" s="9"/>
      <c r="O192" s="9"/>
      <c r="P192" s="9"/>
      <c r="Q192" s="9"/>
    </row>
    <row r="193" spans="1:17" ht="15" customHeight="1">
      <c r="A193" s="1"/>
      <c r="B193" s="78"/>
      <c r="C193" s="73" t="s">
        <v>485</v>
      </c>
      <c r="D193" s="23"/>
      <c r="E193" s="24"/>
      <c r="F193" s="23"/>
      <c r="G193" s="25"/>
      <c r="H193" s="22">
        <f t="shared" si="3"/>
        <v>0</v>
      </c>
      <c r="I193" s="139"/>
      <c r="J193" s="142"/>
      <c r="K193" s="16"/>
      <c r="L193" s="8"/>
      <c r="M193" s="9"/>
      <c r="N193" s="9"/>
      <c r="O193" s="9"/>
      <c r="P193" s="9"/>
      <c r="Q193" s="9"/>
    </row>
    <row r="194" spans="1:17" ht="15" customHeight="1">
      <c r="A194" s="1"/>
      <c r="B194" s="78"/>
      <c r="C194" s="73" t="s">
        <v>615</v>
      </c>
      <c r="D194" s="23"/>
      <c r="E194" s="24"/>
      <c r="F194" s="23"/>
      <c r="G194" s="25"/>
      <c r="H194" s="22">
        <f t="shared" si="3"/>
        <v>0</v>
      </c>
      <c r="I194" s="139"/>
      <c r="J194" s="142"/>
      <c r="K194" s="16"/>
      <c r="L194" s="8"/>
      <c r="M194" s="9"/>
      <c r="N194" s="9"/>
      <c r="O194" s="9"/>
      <c r="P194" s="9"/>
      <c r="Q194" s="9"/>
    </row>
    <row r="195" spans="1:17" ht="15" customHeight="1">
      <c r="A195" s="1"/>
      <c r="B195" s="78"/>
      <c r="C195" s="73" t="s">
        <v>616</v>
      </c>
      <c r="D195" s="23"/>
      <c r="E195" s="24"/>
      <c r="F195" s="23"/>
      <c r="G195" s="25"/>
      <c r="H195" s="22">
        <f t="shared" si="3"/>
        <v>0</v>
      </c>
      <c r="I195" s="139"/>
      <c r="J195" s="142"/>
      <c r="K195" s="16"/>
      <c r="L195" s="8"/>
      <c r="M195" s="9"/>
      <c r="N195" s="9"/>
      <c r="O195" s="9"/>
      <c r="P195" s="9"/>
      <c r="Q195" s="9"/>
    </row>
    <row r="196" spans="1:17" ht="15" customHeight="1">
      <c r="A196" s="1"/>
      <c r="B196" s="78"/>
      <c r="C196" s="64" t="s">
        <v>739</v>
      </c>
      <c r="D196" s="23"/>
      <c r="E196" s="24"/>
      <c r="F196" s="438">
        <v>1</v>
      </c>
      <c r="G196" s="440"/>
      <c r="H196" s="22">
        <f>SUM(H191:H195)*$I$3*F196</f>
        <v>0</v>
      </c>
      <c r="I196" s="139"/>
      <c r="J196" s="142"/>
      <c r="K196" s="16"/>
      <c r="L196" s="8"/>
      <c r="M196" s="9"/>
      <c r="N196" s="9"/>
      <c r="O196" s="9"/>
      <c r="P196" s="9"/>
      <c r="Q196" s="9"/>
    </row>
    <row r="197" spans="1:17" ht="15" customHeight="1">
      <c r="A197" s="1"/>
      <c r="B197" s="79"/>
      <c r="C197" s="66" t="s">
        <v>448</v>
      </c>
      <c r="D197" s="80"/>
      <c r="E197" s="57"/>
      <c r="F197" s="80"/>
      <c r="G197" s="58"/>
      <c r="H197" s="68"/>
      <c r="I197" s="144">
        <f>SUM(H191:H196)</f>
        <v>0</v>
      </c>
      <c r="J197" s="142"/>
      <c r="K197" s="16"/>
      <c r="L197" s="8"/>
      <c r="M197" s="9"/>
      <c r="N197" s="9"/>
      <c r="O197" s="9"/>
      <c r="P197" s="9"/>
      <c r="Q197" s="9"/>
    </row>
    <row r="198" spans="1:17" ht="15" customHeight="1">
      <c r="A198" s="1"/>
      <c r="B198" s="119" t="s">
        <v>14</v>
      </c>
      <c r="C198" s="114"/>
      <c r="D198" s="120"/>
      <c r="E198" s="120"/>
      <c r="F198" s="120"/>
      <c r="G198" s="121"/>
      <c r="H198" s="122"/>
      <c r="I198" s="123"/>
      <c r="J198" s="142"/>
      <c r="K198" s="16"/>
      <c r="L198" s="8"/>
      <c r="M198" s="9"/>
      <c r="N198" s="9"/>
      <c r="O198" s="9"/>
      <c r="P198" s="9"/>
      <c r="Q198" s="9"/>
    </row>
    <row r="199" spans="1:17" ht="15" customHeight="1">
      <c r="A199" s="1"/>
      <c r="B199" s="60" t="s">
        <v>577</v>
      </c>
      <c r="C199" s="74" t="s">
        <v>578</v>
      </c>
      <c r="D199" s="75"/>
      <c r="E199" s="76"/>
      <c r="F199" s="75"/>
      <c r="G199" s="77"/>
      <c r="H199" s="22">
        <f>IF(F199=0,D199*G199,D199*F199*G199)</f>
        <v>0</v>
      </c>
      <c r="I199" s="143"/>
      <c r="J199" s="142"/>
      <c r="K199" s="16"/>
      <c r="L199" s="8"/>
      <c r="M199" s="9"/>
      <c r="N199" s="9"/>
      <c r="O199" s="9"/>
      <c r="P199" s="9"/>
      <c r="Q199" s="9"/>
    </row>
    <row r="200" spans="1:17" ht="15" customHeight="1">
      <c r="A200" s="1"/>
      <c r="B200" s="63" t="s">
        <v>374</v>
      </c>
      <c r="C200" s="73" t="s">
        <v>484</v>
      </c>
      <c r="D200" s="23"/>
      <c r="E200" s="24"/>
      <c r="F200" s="23"/>
      <c r="G200" s="25"/>
      <c r="H200" s="22">
        <f>IF(F200=0,D200*G200,D200*F200*G200)</f>
        <v>0</v>
      </c>
      <c r="I200" s="139"/>
      <c r="J200" s="142"/>
      <c r="K200" s="16"/>
      <c r="L200" s="8"/>
      <c r="M200" s="9"/>
      <c r="N200" s="9"/>
      <c r="O200" s="9"/>
      <c r="P200" s="9"/>
      <c r="Q200" s="9"/>
    </row>
    <row r="201" spans="1:17" ht="15" customHeight="1">
      <c r="A201" s="1"/>
      <c r="B201" s="78"/>
      <c r="C201" s="73" t="s">
        <v>485</v>
      </c>
      <c r="D201" s="23"/>
      <c r="E201" s="24"/>
      <c r="F201" s="23"/>
      <c r="G201" s="25"/>
      <c r="H201" s="22">
        <f>IF(F201=0,D201*G201,D201*F201*G201)</f>
        <v>0</v>
      </c>
      <c r="I201" s="139"/>
      <c r="J201" s="142"/>
      <c r="K201" s="16"/>
      <c r="L201" s="8"/>
      <c r="M201" s="9"/>
      <c r="N201" s="9"/>
      <c r="O201" s="9"/>
      <c r="P201" s="9"/>
      <c r="Q201" s="9"/>
    </row>
    <row r="202" spans="1:17" ht="15" customHeight="1">
      <c r="A202" s="1"/>
      <c r="B202" s="78"/>
      <c r="C202" s="73" t="s">
        <v>615</v>
      </c>
      <c r="D202" s="23"/>
      <c r="E202" s="24"/>
      <c r="F202" s="23"/>
      <c r="G202" s="25"/>
      <c r="H202" s="22">
        <f>IF(F202=0,D202*G202,D202*F202*G202)</f>
        <v>0</v>
      </c>
      <c r="I202" s="139"/>
      <c r="J202" s="142"/>
      <c r="K202" s="16"/>
      <c r="L202" s="8"/>
      <c r="M202" s="9"/>
      <c r="N202" s="9"/>
      <c r="O202" s="9"/>
      <c r="P202" s="9"/>
      <c r="Q202" s="9"/>
    </row>
    <row r="203" spans="1:17" ht="15" customHeight="1">
      <c r="A203" s="1"/>
      <c r="B203" s="78"/>
      <c r="C203" s="73" t="s">
        <v>616</v>
      </c>
      <c r="D203" s="23"/>
      <c r="E203" s="24"/>
      <c r="F203" s="23"/>
      <c r="G203" s="25"/>
      <c r="H203" s="22">
        <f>IF(F203=0,D203*G203,D203*F203*G203)</f>
        <v>0</v>
      </c>
      <c r="I203" s="139"/>
      <c r="J203" s="142"/>
      <c r="K203" s="16"/>
      <c r="L203" s="8"/>
      <c r="M203" s="9"/>
      <c r="N203" s="9"/>
      <c r="O203" s="9"/>
      <c r="P203" s="9"/>
      <c r="Q203" s="9"/>
    </row>
    <row r="204" spans="1:17" ht="15" customHeight="1">
      <c r="A204" s="1"/>
      <c r="B204" s="78"/>
      <c r="C204" s="64" t="s">
        <v>739</v>
      </c>
      <c r="D204" s="23"/>
      <c r="E204" s="24"/>
      <c r="F204" s="438">
        <v>1</v>
      </c>
      <c r="G204" s="440"/>
      <c r="H204" s="22">
        <f>SUM(H199:H203)*$I$3*F204</f>
        <v>0</v>
      </c>
      <c r="I204" s="139"/>
      <c r="J204" s="142"/>
      <c r="K204" s="16"/>
      <c r="L204" s="8"/>
      <c r="M204" s="9"/>
      <c r="N204" s="9"/>
      <c r="O204" s="9"/>
      <c r="P204" s="9"/>
      <c r="Q204" s="9"/>
    </row>
    <row r="205" spans="1:17" ht="15" customHeight="1">
      <c r="A205" s="1"/>
      <c r="B205" s="79"/>
      <c r="C205" s="66" t="s">
        <v>448</v>
      </c>
      <c r="D205" s="80"/>
      <c r="E205" s="57"/>
      <c r="F205" s="80"/>
      <c r="G205" s="58"/>
      <c r="H205" s="68"/>
      <c r="I205" s="144">
        <f>SUM(H199:H204)</f>
        <v>0</v>
      </c>
      <c r="J205" s="142"/>
      <c r="K205" s="16"/>
      <c r="L205" s="8"/>
      <c r="M205" s="9"/>
      <c r="N205" s="9"/>
      <c r="O205" s="9"/>
      <c r="P205" s="9"/>
      <c r="Q205" s="9"/>
    </row>
    <row r="206" spans="1:17" ht="15" customHeight="1">
      <c r="A206" s="1"/>
      <c r="B206" s="119" t="s">
        <v>659</v>
      </c>
      <c r="C206" s="114"/>
      <c r="D206" s="120"/>
      <c r="E206" s="120"/>
      <c r="F206" s="120"/>
      <c r="G206" s="121"/>
      <c r="H206" s="122"/>
      <c r="I206" s="123"/>
      <c r="J206" s="142"/>
      <c r="K206" s="16"/>
      <c r="L206" s="8"/>
      <c r="M206" s="9"/>
      <c r="N206" s="9"/>
      <c r="O206" s="9"/>
      <c r="P206" s="9"/>
      <c r="Q206" s="9"/>
    </row>
    <row r="207" spans="1:17" ht="15" customHeight="1">
      <c r="A207" s="1"/>
      <c r="B207" s="60" t="s">
        <v>577</v>
      </c>
      <c r="C207" s="74" t="s">
        <v>578</v>
      </c>
      <c r="D207" s="75"/>
      <c r="E207" s="76"/>
      <c r="F207" s="75"/>
      <c r="G207" s="77"/>
      <c r="H207" s="22">
        <f t="shared" si="3"/>
        <v>0</v>
      </c>
      <c r="I207" s="143"/>
      <c r="J207" s="142"/>
      <c r="K207" s="16"/>
      <c r="L207" s="8"/>
      <c r="M207" s="9"/>
      <c r="N207" s="9"/>
      <c r="O207" s="9"/>
      <c r="P207" s="9"/>
      <c r="Q207" s="9"/>
    </row>
    <row r="208" spans="1:17" ht="15" customHeight="1">
      <c r="A208" s="1"/>
      <c r="B208" s="63" t="s">
        <v>374</v>
      </c>
      <c r="C208" s="73" t="s">
        <v>484</v>
      </c>
      <c r="D208" s="23"/>
      <c r="E208" s="24"/>
      <c r="F208" s="23"/>
      <c r="G208" s="25"/>
      <c r="H208" s="22">
        <f t="shared" si="3"/>
        <v>0</v>
      </c>
      <c r="I208" s="139"/>
      <c r="J208" s="142"/>
      <c r="K208" s="16"/>
      <c r="L208" s="8"/>
      <c r="M208" s="9"/>
      <c r="N208" s="9"/>
      <c r="O208" s="9"/>
      <c r="P208" s="9"/>
      <c r="Q208" s="9"/>
    </row>
    <row r="209" spans="1:17" ht="15" customHeight="1">
      <c r="A209" s="1"/>
      <c r="B209" s="78"/>
      <c r="C209" s="73" t="s">
        <v>485</v>
      </c>
      <c r="D209" s="23"/>
      <c r="E209" s="24"/>
      <c r="F209" s="23"/>
      <c r="G209" s="25"/>
      <c r="H209" s="22">
        <f t="shared" si="3"/>
        <v>0</v>
      </c>
      <c r="I209" s="139"/>
      <c r="J209" s="142"/>
      <c r="K209" s="16"/>
      <c r="L209" s="8"/>
      <c r="M209" s="9"/>
      <c r="N209" s="9"/>
      <c r="O209" s="9"/>
      <c r="P209" s="9"/>
      <c r="Q209" s="9"/>
    </row>
    <row r="210" spans="1:17" ht="15" customHeight="1">
      <c r="A210" s="1"/>
      <c r="B210" s="78"/>
      <c r="C210" s="73" t="s">
        <v>615</v>
      </c>
      <c r="D210" s="23"/>
      <c r="E210" s="24"/>
      <c r="F210" s="23"/>
      <c r="G210" s="25"/>
      <c r="H210" s="22">
        <f t="shared" si="3"/>
        <v>0</v>
      </c>
      <c r="I210" s="139"/>
      <c r="J210" s="142"/>
      <c r="K210" s="16"/>
      <c r="L210" s="8"/>
      <c r="M210" s="9"/>
      <c r="N210" s="9"/>
      <c r="O210" s="9"/>
      <c r="P210" s="9"/>
      <c r="Q210" s="9"/>
    </row>
    <row r="211" spans="1:17" ht="15" customHeight="1">
      <c r="A211" s="1"/>
      <c r="B211" s="78"/>
      <c r="C211" s="73" t="s">
        <v>616</v>
      </c>
      <c r="D211" s="23"/>
      <c r="E211" s="24"/>
      <c r="F211" s="23"/>
      <c r="G211" s="25"/>
      <c r="H211" s="22">
        <f t="shared" si="3"/>
        <v>0</v>
      </c>
      <c r="I211" s="139"/>
      <c r="J211" s="142"/>
      <c r="K211" s="16"/>
      <c r="L211" s="8"/>
      <c r="M211" s="9"/>
      <c r="N211" s="9"/>
      <c r="O211" s="9"/>
      <c r="P211" s="9"/>
      <c r="Q211" s="9"/>
    </row>
    <row r="212" spans="1:17" ht="15" customHeight="1">
      <c r="A212" s="1"/>
      <c r="B212" s="78"/>
      <c r="C212" s="64" t="s">
        <v>739</v>
      </c>
      <c r="D212" s="23"/>
      <c r="E212" s="24"/>
      <c r="F212" s="438">
        <v>1</v>
      </c>
      <c r="G212" s="440"/>
      <c r="H212" s="22">
        <f>SUM(H207:H211)*$I$3*F212</f>
        <v>0</v>
      </c>
      <c r="I212" s="139"/>
      <c r="J212" s="142"/>
      <c r="K212" s="16"/>
      <c r="L212" s="8"/>
      <c r="M212" s="9"/>
      <c r="N212" s="9"/>
      <c r="O212" s="9"/>
      <c r="P212" s="9"/>
      <c r="Q212" s="9"/>
    </row>
    <row r="213" spans="1:17" ht="15" customHeight="1">
      <c r="A213" s="1"/>
      <c r="B213" s="79"/>
      <c r="C213" s="66" t="s">
        <v>448</v>
      </c>
      <c r="D213" s="80"/>
      <c r="E213" s="57"/>
      <c r="F213" s="80"/>
      <c r="G213" s="58"/>
      <c r="H213" s="68"/>
      <c r="I213" s="144">
        <f>SUM(H207:H212)</f>
        <v>0</v>
      </c>
      <c r="J213" s="142"/>
      <c r="K213" s="16"/>
      <c r="L213" s="8"/>
      <c r="M213" s="9"/>
      <c r="N213" s="9"/>
      <c r="O213" s="9"/>
      <c r="P213" s="9"/>
      <c r="Q213" s="9"/>
    </row>
    <row r="214" spans="1:17" ht="15" customHeight="1">
      <c r="A214" s="1"/>
      <c r="B214" s="119" t="s">
        <v>15</v>
      </c>
      <c r="C214" s="114"/>
      <c r="D214" s="120"/>
      <c r="E214" s="120"/>
      <c r="F214" s="120"/>
      <c r="G214" s="121"/>
      <c r="H214" s="122"/>
      <c r="I214" s="123"/>
      <c r="J214" s="142"/>
      <c r="K214" s="16"/>
      <c r="L214" s="8"/>
      <c r="M214" s="9"/>
      <c r="N214" s="9"/>
      <c r="O214" s="9"/>
      <c r="P214" s="9"/>
      <c r="Q214" s="9"/>
    </row>
    <row r="215" spans="1:17" ht="15" customHeight="1">
      <c r="A215" s="1"/>
      <c r="B215" s="60" t="s">
        <v>577</v>
      </c>
      <c r="C215" s="74" t="s">
        <v>578</v>
      </c>
      <c r="D215" s="75"/>
      <c r="E215" s="76"/>
      <c r="F215" s="75"/>
      <c r="G215" s="77"/>
      <c r="H215" s="22">
        <f t="shared" si="3"/>
        <v>0</v>
      </c>
      <c r="I215" s="143"/>
      <c r="J215" s="142"/>
      <c r="K215" s="16"/>
      <c r="L215" s="8"/>
      <c r="M215" s="9"/>
      <c r="N215" s="9"/>
      <c r="O215" s="9"/>
      <c r="P215" s="9"/>
      <c r="Q215" s="9"/>
    </row>
    <row r="216" spans="1:17" ht="15" customHeight="1">
      <c r="A216" s="1"/>
      <c r="B216" s="63" t="s">
        <v>374</v>
      </c>
      <c r="C216" s="73" t="s">
        <v>484</v>
      </c>
      <c r="D216" s="23"/>
      <c r="E216" s="24"/>
      <c r="F216" s="23"/>
      <c r="G216" s="25"/>
      <c r="H216" s="22">
        <f t="shared" si="3"/>
        <v>0</v>
      </c>
      <c r="I216" s="139"/>
      <c r="J216" s="142"/>
      <c r="K216" s="16"/>
      <c r="L216" s="8"/>
      <c r="M216" s="9"/>
      <c r="N216" s="9"/>
      <c r="O216" s="9"/>
      <c r="P216" s="9"/>
      <c r="Q216" s="9"/>
    </row>
    <row r="217" spans="1:17" ht="15" customHeight="1">
      <c r="A217" s="1"/>
      <c r="B217" s="78"/>
      <c r="C217" s="73" t="s">
        <v>485</v>
      </c>
      <c r="D217" s="23"/>
      <c r="E217" s="24"/>
      <c r="F217" s="23"/>
      <c r="G217" s="25"/>
      <c r="H217" s="22">
        <f t="shared" si="3"/>
        <v>0</v>
      </c>
      <c r="I217" s="139"/>
      <c r="J217" s="142"/>
      <c r="K217" s="16"/>
      <c r="L217" s="8"/>
      <c r="M217" s="9"/>
      <c r="N217" s="9"/>
      <c r="O217" s="9"/>
      <c r="P217" s="9"/>
      <c r="Q217" s="9"/>
    </row>
    <row r="218" spans="1:17" ht="15" customHeight="1">
      <c r="A218" s="1"/>
      <c r="B218" s="78"/>
      <c r="C218" s="73" t="s">
        <v>615</v>
      </c>
      <c r="D218" s="23"/>
      <c r="E218" s="24"/>
      <c r="F218" s="23"/>
      <c r="G218" s="25"/>
      <c r="H218" s="22">
        <f t="shared" si="3"/>
        <v>0</v>
      </c>
      <c r="I218" s="139"/>
      <c r="J218" s="142"/>
      <c r="K218" s="16"/>
      <c r="L218" s="8"/>
      <c r="M218" s="9"/>
      <c r="N218" s="9"/>
      <c r="O218" s="9"/>
      <c r="P218" s="9"/>
      <c r="Q218" s="9"/>
    </row>
    <row r="219" spans="1:17" ht="15" customHeight="1">
      <c r="A219" s="1"/>
      <c r="B219" s="78"/>
      <c r="C219" s="73" t="s">
        <v>616</v>
      </c>
      <c r="D219" s="23"/>
      <c r="E219" s="24"/>
      <c r="F219" s="23"/>
      <c r="G219" s="25"/>
      <c r="H219" s="22">
        <f t="shared" si="3"/>
        <v>0</v>
      </c>
      <c r="I219" s="139"/>
      <c r="J219" s="142"/>
      <c r="K219" s="16"/>
      <c r="L219" s="8"/>
      <c r="M219" s="9"/>
      <c r="N219" s="9"/>
      <c r="O219" s="9"/>
      <c r="P219" s="9"/>
      <c r="Q219" s="9"/>
    </row>
    <row r="220" spans="1:17" ht="15" customHeight="1">
      <c r="A220" s="1"/>
      <c r="B220" s="78"/>
      <c r="C220" s="64" t="s">
        <v>739</v>
      </c>
      <c r="D220" s="23"/>
      <c r="E220" s="24"/>
      <c r="F220" s="438">
        <v>1</v>
      </c>
      <c r="G220" s="440"/>
      <c r="H220" s="22">
        <f>SUM(H215:H219)*$I$3*F220</f>
        <v>0</v>
      </c>
      <c r="I220" s="139"/>
      <c r="J220" s="142"/>
      <c r="K220" s="16"/>
      <c r="L220" s="8"/>
      <c r="M220" s="9"/>
      <c r="N220" s="9"/>
      <c r="O220" s="9"/>
      <c r="P220" s="9"/>
      <c r="Q220" s="9"/>
    </row>
    <row r="221" spans="1:17" ht="15" customHeight="1">
      <c r="A221" s="1"/>
      <c r="B221" s="79"/>
      <c r="C221" s="66" t="s">
        <v>448</v>
      </c>
      <c r="D221" s="80"/>
      <c r="E221" s="57"/>
      <c r="F221" s="80"/>
      <c r="G221" s="58"/>
      <c r="H221" s="68"/>
      <c r="I221" s="144">
        <f>SUM(H215:H220)</f>
        <v>0</v>
      </c>
      <c r="J221" s="142"/>
      <c r="K221" s="16"/>
      <c r="L221" s="8"/>
      <c r="M221" s="9"/>
      <c r="N221" s="9"/>
      <c r="O221" s="9"/>
      <c r="P221" s="9"/>
      <c r="Q221" s="9"/>
    </row>
    <row r="222" spans="1:17" ht="15" customHeight="1">
      <c r="A222" s="1"/>
      <c r="B222" s="119" t="s">
        <v>16</v>
      </c>
      <c r="C222" s="114"/>
      <c r="D222" s="120"/>
      <c r="E222" s="120"/>
      <c r="F222" s="120"/>
      <c r="G222" s="121"/>
      <c r="H222" s="122"/>
      <c r="I222" s="123"/>
      <c r="J222" s="142"/>
      <c r="K222" s="16"/>
      <c r="L222" s="8"/>
      <c r="M222" s="9"/>
      <c r="N222" s="9"/>
      <c r="O222" s="9"/>
      <c r="P222" s="9"/>
      <c r="Q222" s="9"/>
    </row>
    <row r="223" spans="1:17" ht="15" customHeight="1">
      <c r="A223" s="1"/>
      <c r="B223" s="60" t="s">
        <v>577</v>
      </c>
      <c r="C223" s="74" t="s">
        <v>578</v>
      </c>
      <c r="D223" s="75"/>
      <c r="E223" s="76"/>
      <c r="F223" s="75"/>
      <c r="G223" s="77"/>
      <c r="H223" s="22">
        <f t="shared" si="3"/>
        <v>0</v>
      </c>
      <c r="I223" s="143"/>
      <c r="J223" s="142"/>
      <c r="K223" s="16"/>
      <c r="L223" s="8"/>
      <c r="M223" s="9"/>
      <c r="N223" s="9"/>
      <c r="O223" s="9"/>
      <c r="P223" s="9"/>
      <c r="Q223" s="9"/>
    </row>
    <row r="224" spans="1:17" ht="15" customHeight="1">
      <c r="A224" s="1"/>
      <c r="B224" s="63" t="s">
        <v>374</v>
      </c>
      <c r="C224" s="73" t="s">
        <v>484</v>
      </c>
      <c r="D224" s="23"/>
      <c r="E224" s="24"/>
      <c r="F224" s="23"/>
      <c r="G224" s="25"/>
      <c r="H224" s="22">
        <f t="shared" si="3"/>
        <v>0</v>
      </c>
      <c r="I224" s="139"/>
      <c r="J224" s="142"/>
      <c r="K224" s="16"/>
      <c r="L224" s="8"/>
      <c r="M224" s="9"/>
      <c r="N224" s="9"/>
      <c r="O224" s="9"/>
      <c r="P224" s="9"/>
      <c r="Q224" s="9"/>
    </row>
    <row r="225" spans="1:17" ht="15" customHeight="1">
      <c r="A225" s="1"/>
      <c r="B225" s="78"/>
      <c r="C225" s="73" t="s">
        <v>485</v>
      </c>
      <c r="D225" s="23"/>
      <c r="E225" s="24"/>
      <c r="F225" s="23"/>
      <c r="G225" s="25"/>
      <c r="H225" s="22">
        <f t="shared" si="3"/>
        <v>0</v>
      </c>
      <c r="I225" s="139"/>
      <c r="J225" s="142"/>
      <c r="K225" s="16"/>
      <c r="L225" s="8"/>
      <c r="M225" s="9"/>
      <c r="N225" s="9"/>
      <c r="O225" s="9"/>
      <c r="P225" s="9"/>
      <c r="Q225" s="9"/>
    </row>
    <row r="226" spans="1:17" ht="15" customHeight="1">
      <c r="A226" s="1"/>
      <c r="B226" s="78"/>
      <c r="C226" s="73" t="s">
        <v>615</v>
      </c>
      <c r="D226" s="23"/>
      <c r="E226" s="24"/>
      <c r="F226" s="23"/>
      <c r="G226" s="25"/>
      <c r="H226" s="22">
        <f t="shared" si="3"/>
        <v>0</v>
      </c>
      <c r="I226" s="139"/>
      <c r="J226" s="142"/>
      <c r="K226" s="16"/>
      <c r="L226" s="8"/>
      <c r="M226" s="9"/>
      <c r="N226" s="9"/>
      <c r="O226" s="9"/>
      <c r="P226" s="9"/>
      <c r="Q226" s="9"/>
    </row>
    <row r="227" spans="1:17" ht="15" customHeight="1">
      <c r="A227" s="1"/>
      <c r="B227" s="78"/>
      <c r="C227" s="73" t="s">
        <v>616</v>
      </c>
      <c r="D227" s="23"/>
      <c r="E227" s="24"/>
      <c r="F227" s="23"/>
      <c r="G227" s="25"/>
      <c r="H227" s="22">
        <f t="shared" si="3"/>
        <v>0</v>
      </c>
      <c r="I227" s="139"/>
      <c r="J227" s="142"/>
      <c r="K227" s="16"/>
      <c r="L227" s="8"/>
      <c r="M227" s="9"/>
      <c r="N227" s="9"/>
      <c r="O227" s="9"/>
      <c r="P227" s="9"/>
      <c r="Q227" s="9"/>
    </row>
    <row r="228" spans="1:17" ht="15" customHeight="1">
      <c r="A228" s="1"/>
      <c r="B228" s="78"/>
      <c r="C228" s="64" t="s">
        <v>739</v>
      </c>
      <c r="D228" s="23"/>
      <c r="E228" s="24"/>
      <c r="F228" s="438">
        <v>1</v>
      </c>
      <c r="G228" s="440"/>
      <c r="H228" s="22">
        <f>SUM(H223:H227)*$I$3*F228</f>
        <v>0</v>
      </c>
      <c r="I228" s="139"/>
      <c r="J228" s="142"/>
      <c r="K228" s="16"/>
      <c r="L228" s="8"/>
      <c r="M228" s="9"/>
      <c r="N228" s="9"/>
      <c r="O228" s="9"/>
      <c r="P228" s="9"/>
      <c r="Q228" s="9"/>
    </row>
    <row r="229" spans="1:17" ht="15" customHeight="1">
      <c r="A229" s="1"/>
      <c r="B229" s="79"/>
      <c r="C229" s="66" t="s">
        <v>448</v>
      </c>
      <c r="D229" s="80"/>
      <c r="E229" s="57"/>
      <c r="F229" s="80"/>
      <c r="G229" s="58"/>
      <c r="H229" s="68"/>
      <c r="I229" s="144">
        <f>SUM(H223:H228)</f>
        <v>0</v>
      </c>
      <c r="J229" s="142"/>
      <c r="K229" s="16"/>
      <c r="L229" s="8"/>
      <c r="M229" s="9"/>
      <c r="N229" s="9"/>
      <c r="O229" s="9"/>
      <c r="P229" s="9"/>
      <c r="Q229" s="9"/>
    </row>
    <row r="230" spans="1:17" ht="15" customHeight="1">
      <c r="A230" s="1"/>
      <c r="B230" s="119" t="s">
        <v>810</v>
      </c>
      <c r="C230" s="114"/>
      <c r="D230" s="120"/>
      <c r="E230" s="120"/>
      <c r="F230" s="120"/>
      <c r="G230" s="121"/>
      <c r="H230" s="122"/>
      <c r="I230" s="123"/>
      <c r="J230" s="142"/>
      <c r="K230" s="16"/>
      <c r="L230" s="8"/>
      <c r="M230" s="9"/>
      <c r="N230" s="9"/>
      <c r="O230" s="9"/>
      <c r="P230" s="9"/>
      <c r="Q230" s="9"/>
    </row>
    <row r="231" spans="1:17" ht="15" customHeight="1">
      <c r="A231" s="1"/>
      <c r="B231" s="60" t="s">
        <v>577</v>
      </c>
      <c r="C231" s="74" t="s">
        <v>578</v>
      </c>
      <c r="D231" s="75"/>
      <c r="E231" s="76"/>
      <c r="F231" s="75"/>
      <c r="G231" s="77"/>
      <c r="H231" s="22">
        <f t="shared" si="3"/>
        <v>0</v>
      </c>
      <c r="I231" s="143"/>
      <c r="J231" s="142"/>
      <c r="K231" s="16"/>
      <c r="L231" s="8"/>
      <c r="M231" s="9"/>
      <c r="N231" s="9"/>
      <c r="O231" s="9"/>
      <c r="P231" s="9"/>
      <c r="Q231" s="9"/>
    </row>
    <row r="232" spans="1:17" ht="15" customHeight="1">
      <c r="A232" s="1"/>
      <c r="B232" s="63" t="s">
        <v>374</v>
      </c>
      <c r="C232" s="73" t="s">
        <v>484</v>
      </c>
      <c r="D232" s="23"/>
      <c r="E232" s="24"/>
      <c r="F232" s="23"/>
      <c r="G232" s="25"/>
      <c r="H232" s="22">
        <f t="shared" si="3"/>
        <v>0</v>
      </c>
      <c r="I232" s="139"/>
      <c r="J232" s="142"/>
      <c r="K232" s="16"/>
      <c r="L232" s="8"/>
      <c r="M232" s="9"/>
      <c r="N232" s="9"/>
      <c r="O232" s="9"/>
      <c r="P232" s="9"/>
      <c r="Q232" s="9"/>
    </row>
    <row r="233" spans="1:17" ht="15" customHeight="1">
      <c r="A233" s="1"/>
      <c r="B233" s="78"/>
      <c r="C233" s="73" t="s">
        <v>485</v>
      </c>
      <c r="D233" s="23"/>
      <c r="E233" s="24"/>
      <c r="F233" s="23"/>
      <c r="G233" s="25"/>
      <c r="H233" s="22">
        <f t="shared" si="3"/>
        <v>0</v>
      </c>
      <c r="I233" s="139"/>
      <c r="J233" s="142"/>
      <c r="K233" s="16"/>
      <c r="L233" s="8"/>
      <c r="M233" s="9"/>
      <c r="N233" s="9"/>
      <c r="O233" s="9"/>
      <c r="P233" s="9"/>
      <c r="Q233" s="9"/>
    </row>
    <row r="234" spans="1:17" ht="15" customHeight="1">
      <c r="A234" s="1"/>
      <c r="B234" s="78"/>
      <c r="C234" s="73" t="s">
        <v>615</v>
      </c>
      <c r="D234" s="23"/>
      <c r="E234" s="24"/>
      <c r="F234" s="23"/>
      <c r="G234" s="25"/>
      <c r="H234" s="22">
        <f t="shared" si="3"/>
        <v>0</v>
      </c>
      <c r="I234" s="139"/>
      <c r="J234" s="142"/>
      <c r="K234" s="16"/>
      <c r="L234" s="8"/>
      <c r="M234" s="9"/>
      <c r="N234" s="9"/>
      <c r="O234" s="9"/>
      <c r="P234" s="9"/>
      <c r="Q234" s="9"/>
    </row>
    <row r="235" spans="1:17" ht="15" customHeight="1">
      <c r="A235" s="1"/>
      <c r="B235" s="78"/>
      <c r="C235" s="73" t="s">
        <v>616</v>
      </c>
      <c r="D235" s="23"/>
      <c r="E235" s="24"/>
      <c r="F235" s="23"/>
      <c r="G235" s="25"/>
      <c r="H235" s="22">
        <f t="shared" si="3"/>
        <v>0</v>
      </c>
      <c r="I235" s="139"/>
      <c r="J235" s="142"/>
      <c r="K235" s="16"/>
      <c r="L235" s="8"/>
      <c r="M235" s="9"/>
      <c r="N235" s="9"/>
      <c r="O235" s="9"/>
      <c r="P235" s="9"/>
      <c r="Q235" s="9"/>
    </row>
    <row r="236" spans="1:17" ht="15" customHeight="1">
      <c r="A236" s="1"/>
      <c r="B236" s="78"/>
      <c r="C236" s="64" t="s">
        <v>739</v>
      </c>
      <c r="D236" s="23"/>
      <c r="E236" s="24"/>
      <c r="F236" s="438">
        <v>1</v>
      </c>
      <c r="G236" s="440"/>
      <c r="H236" s="22">
        <f>SUM(H231:H235)*$I$3*F236</f>
        <v>0</v>
      </c>
      <c r="I236" s="139"/>
      <c r="J236" s="142"/>
      <c r="K236" s="16"/>
      <c r="L236" s="8"/>
      <c r="M236" s="9"/>
      <c r="N236" s="9"/>
      <c r="O236" s="9"/>
      <c r="P236" s="9"/>
      <c r="Q236" s="9"/>
    </row>
    <row r="237" spans="1:17" ht="15" customHeight="1">
      <c r="A237" s="1"/>
      <c r="B237" s="79"/>
      <c r="C237" s="66" t="s">
        <v>448</v>
      </c>
      <c r="D237" s="80"/>
      <c r="E237" s="57"/>
      <c r="F237" s="80"/>
      <c r="G237" s="58"/>
      <c r="H237" s="68"/>
      <c r="I237" s="144">
        <f>SUM(H231:H236)</f>
        <v>0</v>
      </c>
      <c r="J237" s="142"/>
      <c r="K237" s="16"/>
      <c r="L237" s="8"/>
      <c r="M237" s="9"/>
      <c r="N237" s="9"/>
      <c r="O237" s="9"/>
      <c r="P237" s="9"/>
      <c r="Q237" s="9"/>
    </row>
    <row r="238" spans="1:17" ht="15" customHeight="1">
      <c r="A238" s="1"/>
      <c r="B238" s="119" t="s">
        <v>185</v>
      </c>
      <c r="C238" s="114"/>
      <c r="D238" s="120"/>
      <c r="E238" s="120"/>
      <c r="F238" s="120"/>
      <c r="G238" s="121"/>
      <c r="H238" s="122"/>
      <c r="I238" s="123"/>
      <c r="J238" s="142"/>
      <c r="K238" s="16"/>
      <c r="L238" s="8"/>
      <c r="M238" s="9"/>
      <c r="N238" s="9"/>
      <c r="O238" s="9"/>
      <c r="P238" s="9"/>
      <c r="Q238" s="9"/>
    </row>
    <row r="239" spans="1:17" ht="15" customHeight="1">
      <c r="A239" s="1"/>
      <c r="B239" s="60" t="s">
        <v>577</v>
      </c>
      <c r="C239" s="74" t="s">
        <v>578</v>
      </c>
      <c r="D239" s="75"/>
      <c r="E239" s="76"/>
      <c r="F239" s="75"/>
      <c r="G239" s="77"/>
      <c r="H239" s="22">
        <f t="shared" si="3"/>
        <v>0</v>
      </c>
      <c r="I239" s="143"/>
      <c r="J239" s="142"/>
      <c r="K239" s="16"/>
      <c r="L239" s="8"/>
      <c r="M239" s="9"/>
      <c r="N239" s="9"/>
      <c r="O239" s="9"/>
      <c r="P239" s="9"/>
      <c r="Q239" s="9"/>
    </row>
    <row r="240" spans="1:17" ht="15" customHeight="1">
      <c r="A240" s="1"/>
      <c r="B240" s="63" t="s">
        <v>374</v>
      </c>
      <c r="C240" s="73" t="s">
        <v>484</v>
      </c>
      <c r="D240" s="23"/>
      <c r="E240" s="24"/>
      <c r="F240" s="23"/>
      <c r="G240" s="25"/>
      <c r="H240" s="22">
        <f t="shared" si="3"/>
        <v>0</v>
      </c>
      <c r="I240" s="139"/>
      <c r="J240" s="142"/>
      <c r="K240" s="16"/>
      <c r="L240" s="8"/>
      <c r="M240" s="9"/>
      <c r="N240" s="9"/>
      <c r="O240" s="9"/>
      <c r="P240" s="9"/>
      <c r="Q240" s="9"/>
    </row>
    <row r="241" spans="1:17" ht="15" customHeight="1">
      <c r="A241" s="1"/>
      <c r="B241" s="78"/>
      <c r="C241" s="73" t="s">
        <v>485</v>
      </c>
      <c r="D241" s="23"/>
      <c r="E241" s="24"/>
      <c r="F241" s="23"/>
      <c r="G241" s="25"/>
      <c r="H241" s="22">
        <f t="shared" si="3"/>
        <v>0</v>
      </c>
      <c r="I241" s="139"/>
      <c r="J241" s="142"/>
      <c r="K241" s="16"/>
      <c r="L241" s="8"/>
      <c r="M241" s="9"/>
      <c r="N241" s="9"/>
      <c r="O241" s="9"/>
      <c r="P241" s="9"/>
      <c r="Q241" s="9"/>
    </row>
    <row r="242" spans="1:17" ht="15" customHeight="1">
      <c r="A242" s="1"/>
      <c r="B242" s="78"/>
      <c r="C242" s="73" t="s">
        <v>615</v>
      </c>
      <c r="D242" s="23"/>
      <c r="E242" s="24"/>
      <c r="F242" s="23"/>
      <c r="G242" s="25"/>
      <c r="H242" s="22">
        <f t="shared" si="3"/>
        <v>0</v>
      </c>
      <c r="I242" s="139"/>
      <c r="J242" s="142"/>
      <c r="K242" s="16"/>
      <c r="L242" s="8"/>
      <c r="M242" s="9"/>
      <c r="N242" s="9"/>
      <c r="O242" s="9"/>
      <c r="P242" s="9"/>
      <c r="Q242" s="9"/>
    </row>
    <row r="243" spans="1:17" ht="15" customHeight="1">
      <c r="A243" s="1"/>
      <c r="B243" s="78"/>
      <c r="C243" s="73" t="s">
        <v>616</v>
      </c>
      <c r="D243" s="23"/>
      <c r="E243" s="24"/>
      <c r="F243" s="23"/>
      <c r="G243" s="25"/>
      <c r="H243" s="22">
        <f t="shared" si="3"/>
        <v>0</v>
      </c>
      <c r="I243" s="139"/>
      <c r="J243" s="142"/>
      <c r="K243" s="16"/>
      <c r="L243" s="8"/>
      <c r="M243" s="9"/>
      <c r="N243" s="9"/>
      <c r="O243" s="9"/>
      <c r="P243" s="9"/>
      <c r="Q243" s="9"/>
    </row>
    <row r="244" spans="1:17" ht="15" customHeight="1">
      <c r="A244" s="1"/>
      <c r="B244" s="78"/>
      <c r="C244" s="64" t="s">
        <v>739</v>
      </c>
      <c r="D244" s="23"/>
      <c r="E244" s="24"/>
      <c r="F244" s="438">
        <v>1</v>
      </c>
      <c r="G244" s="440"/>
      <c r="H244" s="22">
        <f>SUM(H239:H243)*$I$3*F244</f>
        <v>0</v>
      </c>
      <c r="I244" s="139"/>
      <c r="J244" s="142"/>
      <c r="K244" s="16"/>
      <c r="L244" s="8"/>
      <c r="M244" s="9"/>
      <c r="N244" s="9"/>
      <c r="O244" s="9"/>
      <c r="P244" s="9"/>
      <c r="Q244" s="9"/>
    </row>
    <row r="245" spans="1:17" ht="15" customHeight="1">
      <c r="A245" s="1"/>
      <c r="B245" s="79"/>
      <c r="C245" s="66" t="s">
        <v>448</v>
      </c>
      <c r="D245" s="80"/>
      <c r="E245" s="57"/>
      <c r="F245" s="80"/>
      <c r="G245" s="58"/>
      <c r="H245" s="68"/>
      <c r="I245" s="144">
        <f>SUM(H239:H244)</f>
        <v>0</v>
      </c>
      <c r="J245" s="142"/>
      <c r="K245" s="16"/>
      <c r="L245" s="8"/>
      <c r="M245" s="9"/>
      <c r="N245" s="9"/>
      <c r="O245" s="9"/>
      <c r="P245" s="9"/>
      <c r="Q245" s="9"/>
    </row>
    <row r="246" spans="1:17" ht="15" customHeight="1">
      <c r="A246" s="1"/>
      <c r="B246" s="119" t="s">
        <v>201</v>
      </c>
      <c r="C246" s="114"/>
      <c r="D246" s="120"/>
      <c r="E246" s="120"/>
      <c r="F246" s="120"/>
      <c r="G246" s="121"/>
      <c r="H246" s="122"/>
      <c r="I246" s="123"/>
      <c r="J246" s="142"/>
      <c r="K246" s="16"/>
      <c r="L246" s="8"/>
      <c r="M246" s="9"/>
      <c r="N246" s="9"/>
      <c r="O246" s="9"/>
      <c r="P246" s="9"/>
      <c r="Q246" s="9"/>
    </row>
    <row r="247" spans="1:17" ht="15" customHeight="1">
      <c r="A247" s="1"/>
      <c r="B247" s="60" t="s">
        <v>577</v>
      </c>
      <c r="C247" s="74" t="s">
        <v>578</v>
      </c>
      <c r="D247" s="75"/>
      <c r="E247" s="76"/>
      <c r="F247" s="75"/>
      <c r="G247" s="77"/>
      <c r="H247" s="22">
        <f t="shared" si="3"/>
        <v>0</v>
      </c>
      <c r="I247" s="143"/>
      <c r="J247" s="142"/>
      <c r="K247" s="16"/>
      <c r="L247" s="8"/>
      <c r="M247" s="9"/>
      <c r="N247" s="9"/>
      <c r="O247" s="9"/>
      <c r="P247" s="9"/>
      <c r="Q247" s="9"/>
    </row>
    <row r="248" spans="1:17" ht="15" customHeight="1">
      <c r="A248" s="1"/>
      <c r="B248" s="63" t="s">
        <v>374</v>
      </c>
      <c r="C248" s="73" t="s">
        <v>484</v>
      </c>
      <c r="D248" s="23"/>
      <c r="E248" s="24"/>
      <c r="F248" s="23"/>
      <c r="G248" s="25"/>
      <c r="H248" s="22">
        <f t="shared" si="3"/>
        <v>0</v>
      </c>
      <c r="I248" s="139"/>
      <c r="J248" s="142"/>
      <c r="K248" s="16"/>
      <c r="L248" s="8"/>
      <c r="M248" s="9"/>
      <c r="N248" s="9"/>
      <c r="O248" s="9"/>
      <c r="P248" s="9"/>
      <c r="Q248" s="9"/>
    </row>
    <row r="249" spans="1:17" ht="15" customHeight="1">
      <c r="A249" s="1"/>
      <c r="B249" s="78"/>
      <c r="C249" s="73" t="s">
        <v>485</v>
      </c>
      <c r="D249" s="23"/>
      <c r="E249" s="24"/>
      <c r="F249" s="23"/>
      <c r="G249" s="25"/>
      <c r="H249" s="22">
        <f t="shared" si="3"/>
        <v>0</v>
      </c>
      <c r="I249" s="139"/>
      <c r="J249" s="142"/>
      <c r="K249" s="16"/>
      <c r="L249" s="8"/>
      <c r="M249" s="9"/>
      <c r="N249" s="9"/>
      <c r="O249" s="9"/>
      <c r="P249" s="9"/>
      <c r="Q249" s="9"/>
    </row>
    <row r="250" spans="1:17" ht="15" customHeight="1">
      <c r="A250" s="1"/>
      <c r="B250" s="78"/>
      <c r="C250" s="73" t="s">
        <v>615</v>
      </c>
      <c r="D250" s="23"/>
      <c r="E250" s="24"/>
      <c r="F250" s="23"/>
      <c r="G250" s="25"/>
      <c r="H250" s="22">
        <f t="shared" si="3"/>
        <v>0</v>
      </c>
      <c r="I250" s="139"/>
      <c r="J250" s="142"/>
      <c r="K250" s="16"/>
      <c r="L250" s="8"/>
      <c r="M250" s="9"/>
      <c r="N250" s="9"/>
      <c r="O250" s="9"/>
      <c r="P250" s="9"/>
      <c r="Q250" s="9"/>
    </row>
    <row r="251" spans="1:17" ht="15" customHeight="1">
      <c r="A251" s="1"/>
      <c r="B251" s="78"/>
      <c r="C251" s="73" t="s">
        <v>616</v>
      </c>
      <c r="D251" s="23"/>
      <c r="E251" s="24"/>
      <c r="F251" s="23"/>
      <c r="G251" s="25"/>
      <c r="H251" s="22">
        <f t="shared" si="3"/>
        <v>0</v>
      </c>
      <c r="I251" s="139"/>
      <c r="J251" s="142"/>
      <c r="K251" s="16"/>
      <c r="L251" s="8"/>
      <c r="M251" s="9"/>
      <c r="N251" s="9"/>
      <c r="O251" s="9"/>
      <c r="P251" s="9"/>
      <c r="Q251" s="9"/>
    </row>
    <row r="252" spans="1:17" ht="15" customHeight="1">
      <c r="A252" s="1"/>
      <c r="B252" s="78"/>
      <c r="C252" s="64" t="s">
        <v>739</v>
      </c>
      <c r="D252" s="23"/>
      <c r="E252" s="24"/>
      <c r="F252" s="438">
        <v>1</v>
      </c>
      <c r="G252" s="440"/>
      <c r="H252" s="22">
        <f>SUM(H247:H251)*$I$3*F252</f>
        <v>0</v>
      </c>
      <c r="I252" s="139"/>
      <c r="J252" s="142"/>
      <c r="K252" s="16"/>
      <c r="L252" s="8"/>
      <c r="M252" s="9"/>
      <c r="N252" s="9"/>
      <c r="O252" s="9"/>
      <c r="P252" s="9"/>
      <c r="Q252" s="9"/>
    </row>
    <row r="253" spans="1:17" ht="15" customHeight="1">
      <c r="A253" s="1"/>
      <c r="B253" s="79"/>
      <c r="C253" s="66" t="s">
        <v>448</v>
      </c>
      <c r="D253" s="80"/>
      <c r="E253" s="57"/>
      <c r="F253" s="80"/>
      <c r="G253" s="58"/>
      <c r="H253" s="68"/>
      <c r="I253" s="144">
        <f>SUM(H247:H252)</f>
        <v>0</v>
      </c>
      <c r="J253" s="142"/>
      <c r="K253" s="16"/>
      <c r="L253" s="8"/>
      <c r="M253" s="9"/>
      <c r="N253" s="9"/>
      <c r="O253" s="9"/>
      <c r="P253" s="9"/>
      <c r="Q253" s="9"/>
    </row>
    <row r="254" spans="1:17" ht="15" customHeight="1">
      <c r="A254" s="1"/>
      <c r="B254" s="119" t="s">
        <v>202</v>
      </c>
      <c r="C254" s="114"/>
      <c r="D254" s="120"/>
      <c r="E254" s="120"/>
      <c r="F254" s="120"/>
      <c r="G254" s="121"/>
      <c r="H254" s="122"/>
      <c r="I254" s="123"/>
      <c r="J254" s="142"/>
      <c r="K254" s="16"/>
      <c r="L254" s="8"/>
      <c r="M254" s="9"/>
      <c r="N254" s="9"/>
      <c r="O254" s="9"/>
      <c r="P254" s="9"/>
      <c r="Q254" s="9"/>
    </row>
    <row r="255" spans="1:17" ht="15" customHeight="1">
      <c r="A255" s="1"/>
      <c r="B255" s="60" t="s">
        <v>325</v>
      </c>
      <c r="C255" s="74" t="s">
        <v>578</v>
      </c>
      <c r="D255" s="75"/>
      <c r="E255" s="76"/>
      <c r="F255" s="75"/>
      <c r="G255" s="77"/>
      <c r="H255" s="22">
        <f t="shared" si="3"/>
        <v>0</v>
      </c>
      <c r="I255" s="143"/>
      <c r="J255" s="142"/>
      <c r="K255" s="16"/>
      <c r="L255" s="8"/>
      <c r="M255" s="9"/>
      <c r="N255" s="9"/>
      <c r="O255" s="9"/>
      <c r="P255" s="9"/>
      <c r="Q255" s="9"/>
    </row>
    <row r="256" spans="1:17" ht="15" customHeight="1">
      <c r="A256" s="1"/>
      <c r="B256" s="63" t="s">
        <v>439</v>
      </c>
      <c r="C256" s="73" t="s">
        <v>484</v>
      </c>
      <c r="D256" s="23"/>
      <c r="E256" s="24"/>
      <c r="F256" s="23"/>
      <c r="G256" s="25"/>
      <c r="H256" s="22">
        <f t="shared" si="3"/>
        <v>0</v>
      </c>
      <c r="I256" s="139"/>
      <c r="J256" s="142"/>
      <c r="K256" s="16"/>
      <c r="L256" s="8"/>
      <c r="M256" s="9"/>
      <c r="N256" s="9"/>
      <c r="O256" s="9"/>
      <c r="P256" s="9"/>
      <c r="Q256" s="9"/>
    </row>
    <row r="257" spans="1:17" ht="15" customHeight="1">
      <c r="A257" s="1"/>
      <c r="B257" s="63"/>
      <c r="C257" s="73" t="s">
        <v>485</v>
      </c>
      <c r="D257" s="23"/>
      <c r="E257" s="24"/>
      <c r="F257" s="23"/>
      <c r="G257" s="25"/>
      <c r="H257" s="22">
        <f t="shared" si="3"/>
        <v>0</v>
      </c>
      <c r="I257" s="139"/>
      <c r="J257" s="142"/>
      <c r="K257" s="16"/>
      <c r="L257" s="8"/>
      <c r="M257" s="9"/>
      <c r="N257" s="9"/>
      <c r="O257" s="9"/>
      <c r="P257" s="9"/>
      <c r="Q257" s="9"/>
    </row>
    <row r="258" spans="1:17" ht="15" customHeight="1">
      <c r="A258" s="1"/>
      <c r="B258" s="63"/>
      <c r="C258" s="73" t="s">
        <v>615</v>
      </c>
      <c r="D258" s="23"/>
      <c r="E258" s="24"/>
      <c r="F258" s="23"/>
      <c r="G258" s="25"/>
      <c r="H258" s="22">
        <f t="shared" si="3"/>
        <v>0</v>
      </c>
      <c r="I258" s="139"/>
      <c r="J258" s="142"/>
      <c r="K258" s="16"/>
      <c r="L258" s="8"/>
      <c r="M258" s="9"/>
      <c r="N258" s="9"/>
      <c r="O258" s="9"/>
      <c r="P258" s="9"/>
      <c r="Q258" s="9"/>
    </row>
    <row r="259" spans="1:17" ht="15" customHeight="1">
      <c r="A259" s="1"/>
      <c r="B259" s="63"/>
      <c r="C259" s="73" t="s">
        <v>616</v>
      </c>
      <c r="D259" s="23"/>
      <c r="E259" s="24"/>
      <c r="F259" s="23"/>
      <c r="G259" s="25"/>
      <c r="H259" s="22">
        <f t="shared" si="3"/>
        <v>0</v>
      </c>
      <c r="I259" s="139"/>
      <c r="J259" s="142"/>
      <c r="K259" s="16"/>
      <c r="L259" s="8"/>
      <c r="M259" s="9"/>
      <c r="N259" s="9"/>
      <c r="O259" s="9"/>
      <c r="P259" s="9"/>
      <c r="Q259" s="9"/>
    </row>
    <row r="260" spans="1:17" ht="15" customHeight="1">
      <c r="A260" s="1"/>
      <c r="B260" s="63"/>
      <c r="C260" s="64" t="s">
        <v>739</v>
      </c>
      <c r="D260" s="23"/>
      <c r="E260" s="24"/>
      <c r="F260" s="438">
        <v>1</v>
      </c>
      <c r="G260" s="440"/>
      <c r="H260" s="22">
        <f>SUM(H255:H259)*$I$3*F260</f>
        <v>0</v>
      </c>
      <c r="I260" s="139"/>
      <c r="J260" s="142"/>
      <c r="K260" s="16"/>
      <c r="L260" s="8"/>
      <c r="M260" s="9"/>
      <c r="N260" s="9"/>
      <c r="O260" s="9"/>
      <c r="P260" s="9"/>
      <c r="Q260" s="9"/>
    </row>
    <row r="261" spans="1:17" ht="15" customHeight="1">
      <c r="A261" s="1"/>
      <c r="B261" s="65"/>
      <c r="C261" s="66" t="s">
        <v>448</v>
      </c>
      <c r="D261" s="80"/>
      <c r="E261" s="57"/>
      <c r="F261" s="80"/>
      <c r="G261" s="58"/>
      <c r="H261" s="68"/>
      <c r="I261" s="144">
        <f>SUM(H255:H260)</f>
        <v>0</v>
      </c>
      <c r="J261" s="142"/>
      <c r="K261" s="16"/>
      <c r="L261" s="8"/>
      <c r="M261" s="9"/>
      <c r="N261" s="9"/>
      <c r="O261" s="9"/>
      <c r="P261" s="9"/>
      <c r="Q261" s="9"/>
    </row>
    <row r="262" spans="1:17" ht="15" customHeight="1">
      <c r="A262" s="1"/>
      <c r="B262" s="119" t="s">
        <v>203</v>
      </c>
      <c r="C262" s="114"/>
      <c r="D262" s="120"/>
      <c r="E262" s="120"/>
      <c r="F262" s="120"/>
      <c r="G262" s="121"/>
      <c r="H262" s="122"/>
      <c r="I262" s="123"/>
      <c r="J262" s="142"/>
      <c r="K262" s="16"/>
      <c r="L262" s="8"/>
      <c r="M262" s="9"/>
      <c r="N262" s="9"/>
      <c r="O262" s="9"/>
      <c r="P262" s="9"/>
      <c r="Q262" s="9"/>
    </row>
    <row r="263" spans="1:17" ht="15" customHeight="1">
      <c r="A263" s="1"/>
      <c r="B263" s="60" t="s">
        <v>577</v>
      </c>
      <c r="C263" s="74" t="s">
        <v>578</v>
      </c>
      <c r="D263" s="75"/>
      <c r="E263" s="76"/>
      <c r="F263" s="75"/>
      <c r="G263" s="77"/>
      <c r="H263" s="22">
        <f t="shared" si="3"/>
        <v>0</v>
      </c>
      <c r="I263" s="143"/>
      <c r="J263" s="142"/>
      <c r="K263" s="16"/>
      <c r="L263" s="8"/>
      <c r="M263" s="9"/>
      <c r="N263" s="9"/>
      <c r="O263" s="9"/>
      <c r="P263" s="9"/>
      <c r="Q263" s="9"/>
    </row>
    <row r="264" spans="1:17" ht="15" customHeight="1">
      <c r="A264" s="1"/>
      <c r="B264" s="63" t="s">
        <v>374</v>
      </c>
      <c r="C264" s="73" t="s">
        <v>484</v>
      </c>
      <c r="D264" s="23"/>
      <c r="E264" s="24"/>
      <c r="F264" s="23"/>
      <c r="G264" s="25"/>
      <c r="H264" s="22">
        <f t="shared" si="3"/>
        <v>0</v>
      </c>
      <c r="I264" s="139"/>
      <c r="J264" s="142"/>
      <c r="K264" s="16"/>
      <c r="L264" s="8"/>
      <c r="M264" s="9"/>
      <c r="N264" s="9"/>
      <c r="O264" s="9"/>
      <c r="P264" s="9"/>
      <c r="Q264" s="9"/>
    </row>
    <row r="265" spans="1:17" ht="15" customHeight="1">
      <c r="A265" s="1"/>
      <c r="B265" s="78"/>
      <c r="C265" s="73" t="s">
        <v>485</v>
      </c>
      <c r="D265" s="23"/>
      <c r="E265" s="24"/>
      <c r="F265" s="23"/>
      <c r="G265" s="25"/>
      <c r="H265" s="22">
        <f t="shared" si="3"/>
        <v>0</v>
      </c>
      <c r="I265" s="139"/>
      <c r="J265" s="142"/>
      <c r="K265" s="16"/>
      <c r="L265" s="8"/>
      <c r="M265" s="9"/>
      <c r="N265" s="9"/>
      <c r="O265" s="9"/>
      <c r="P265" s="9"/>
      <c r="Q265" s="9"/>
    </row>
    <row r="266" spans="1:17" ht="15" customHeight="1">
      <c r="A266" s="1"/>
      <c r="B266" s="78"/>
      <c r="C266" s="73" t="s">
        <v>615</v>
      </c>
      <c r="D266" s="23"/>
      <c r="E266" s="24"/>
      <c r="F266" s="23"/>
      <c r="G266" s="25"/>
      <c r="H266" s="22">
        <f t="shared" si="3"/>
        <v>0</v>
      </c>
      <c r="I266" s="139"/>
      <c r="J266" s="142"/>
      <c r="K266" s="16"/>
      <c r="L266" s="8"/>
      <c r="M266" s="9"/>
      <c r="N266" s="9"/>
      <c r="O266" s="9"/>
      <c r="P266" s="9"/>
      <c r="Q266" s="9"/>
    </row>
    <row r="267" spans="1:17" ht="15" customHeight="1">
      <c r="A267" s="1"/>
      <c r="B267" s="78"/>
      <c r="C267" s="73" t="s">
        <v>616</v>
      </c>
      <c r="D267" s="23"/>
      <c r="E267" s="24"/>
      <c r="F267" s="23"/>
      <c r="G267" s="25"/>
      <c r="H267" s="22">
        <f t="shared" si="3"/>
        <v>0</v>
      </c>
      <c r="I267" s="139"/>
      <c r="J267" s="142"/>
      <c r="K267" s="16"/>
      <c r="L267" s="8"/>
      <c r="M267" s="9"/>
      <c r="N267" s="9"/>
      <c r="O267" s="9"/>
      <c r="P267" s="9"/>
      <c r="Q267" s="9"/>
    </row>
    <row r="268" spans="1:17" ht="15" customHeight="1">
      <c r="A268" s="1"/>
      <c r="B268" s="78"/>
      <c r="C268" s="64" t="s">
        <v>739</v>
      </c>
      <c r="D268" s="23"/>
      <c r="E268" s="24"/>
      <c r="F268" s="438">
        <v>1</v>
      </c>
      <c r="G268" s="440"/>
      <c r="H268" s="22">
        <f>SUM(H263:H267)*$I$3*F268</f>
        <v>0</v>
      </c>
      <c r="I268" s="139"/>
      <c r="J268" s="142"/>
      <c r="K268" s="16"/>
      <c r="L268" s="8"/>
      <c r="M268" s="9"/>
      <c r="N268" s="9"/>
      <c r="O268" s="9"/>
      <c r="P268" s="9"/>
      <c r="Q268" s="9"/>
    </row>
    <row r="269" spans="1:17" ht="15" customHeight="1">
      <c r="A269" s="1"/>
      <c r="B269" s="79"/>
      <c r="C269" s="66" t="s">
        <v>448</v>
      </c>
      <c r="D269" s="80"/>
      <c r="E269" s="57"/>
      <c r="F269" s="80"/>
      <c r="G269" s="58"/>
      <c r="H269" s="68"/>
      <c r="I269" s="144">
        <f>SUM(H263:H268)</f>
        <v>0</v>
      </c>
      <c r="J269" s="142"/>
      <c r="K269" s="16"/>
      <c r="L269" s="8"/>
      <c r="M269" s="9"/>
      <c r="N269" s="9"/>
      <c r="O269" s="9"/>
      <c r="P269" s="9"/>
      <c r="Q269" s="9"/>
    </row>
    <row r="270" spans="1:17" ht="15" customHeight="1">
      <c r="A270" s="1"/>
      <c r="B270" s="119" t="s">
        <v>204</v>
      </c>
      <c r="C270" s="114"/>
      <c r="D270" s="120"/>
      <c r="E270" s="120"/>
      <c r="F270" s="120"/>
      <c r="G270" s="121"/>
      <c r="H270" s="122"/>
      <c r="I270" s="123"/>
      <c r="J270" s="142"/>
      <c r="K270" s="16"/>
      <c r="L270" s="8"/>
      <c r="M270" s="9"/>
      <c r="N270" s="9"/>
      <c r="O270" s="9"/>
      <c r="P270" s="9"/>
      <c r="Q270" s="9"/>
    </row>
    <row r="271" spans="1:17" ht="15" customHeight="1">
      <c r="A271" s="1"/>
      <c r="B271" s="60" t="s">
        <v>577</v>
      </c>
      <c r="C271" s="74" t="s">
        <v>578</v>
      </c>
      <c r="D271" s="75"/>
      <c r="E271" s="76"/>
      <c r="F271" s="75"/>
      <c r="G271" s="77"/>
      <c r="H271" s="22">
        <f t="shared" si="3"/>
        <v>0</v>
      </c>
      <c r="I271" s="143"/>
      <c r="J271" s="142"/>
      <c r="K271" s="16"/>
      <c r="L271" s="8"/>
      <c r="M271" s="9"/>
      <c r="N271" s="9"/>
      <c r="O271" s="9"/>
      <c r="P271" s="9"/>
      <c r="Q271" s="9"/>
    </row>
    <row r="272" spans="1:17" ht="15" customHeight="1">
      <c r="A272" s="1"/>
      <c r="B272" s="63" t="s">
        <v>374</v>
      </c>
      <c r="C272" s="73" t="s">
        <v>484</v>
      </c>
      <c r="D272" s="23"/>
      <c r="E272" s="24"/>
      <c r="F272" s="23"/>
      <c r="G272" s="25"/>
      <c r="H272" s="22">
        <f t="shared" si="3"/>
        <v>0</v>
      </c>
      <c r="I272" s="139"/>
      <c r="J272" s="142"/>
      <c r="K272" s="16"/>
      <c r="L272" s="8"/>
      <c r="M272" s="9"/>
      <c r="N272" s="9"/>
      <c r="O272" s="9"/>
      <c r="P272" s="9"/>
      <c r="Q272" s="9"/>
    </row>
    <row r="273" spans="1:17" ht="15" customHeight="1">
      <c r="A273" s="1"/>
      <c r="B273" s="78"/>
      <c r="C273" s="73" t="s">
        <v>485</v>
      </c>
      <c r="D273" s="23"/>
      <c r="E273" s="24"/>
      <c r="F273" s="23"/>
      <c r="G273" s="25"/>
      <c r="H273" s="22">
        <f t="shared" si="3"/>
        <v>0</v>
      </c>
      <c r="I273" s="139"/>
      <c r="J273" s="142"/>
      <c r="K273" s="16"/>
      <c r="L273" s="8"/>
      <c r="M273" s="9"/>
      <c r="N273" s="9"/>
      <c r="O273" s="9"/>
      <c r="P273" s="9"/>
      <c r="Q273" s="9"/>
    </row>
    <row r="274" spans="1:17" ht="15" customHeight="1">
      <c r="A274" s="1"/>
      <c r="B274" s="78"/>
      <c r="C274" s="73" t="s">
        <v>615</v>
      </c>
      <c r="D274" s="23"/>
      <c r="E274" s="24"/>
      <c r="F274" s="23"/>
      <c r="G274" s="25"/>
      <c r="H274" s="22">
        <f t="shared" si="3"/>
        <v>0</v>
      </c>
      <c r="I274" s="139"/>
      <c r="J274" s="142"/>
      <c r="K274" s="16"/>
      <c r="L274" s="8"/>
      <c r="M274" s="9"/>
      <c r="N274" s="9"/>
      <c r="O274" s="9"/>
      <c r="P274" s="9"/>
      <c r="Q274" s="9"/>
    </row>
    <row r="275" spans="1:17" ht="15" customHeight="1">
      <c r="A275" s="1"/>
      <c r="B275" s="78"/>
      <c r="C275" s="73" t="s">
        <v>616</v>
      </c>
      <c r="D275" s="23"/>
      <c r="E275" s="24"/>
      <c r="F275" s="23"/>
      <c r="G275" s="25"/>
      <c r="H275" s="22">
        <f t="shared" si="3"/>
        <v>0</v>
      </c>
      <c r="I275" s="139"/>
      <c r="J275" s="142"/>
      <c r="K275" s="16"/>
      <c r="L275" s="8"/>
      <c r="M275" s="9"/>
      <c r="N275" s="9"/>
      <c r="O275" s="9"/>
      <c r="P275" s="9"/>
      <c r="Q275" s="9"/>
    </row>
    <row r="276" spans="1:17" ht="15" customHeight="1">
      <c r="A276" s="1"/>
      <c r="B276" s="78"/>
      <c r="C276" s="64" t="s">
        <v>739</v>
      </c>
      <c r="D276" s="23"/>
      <c r="E276" s="24"/>
      <c r="F276" s="438">
        <v>1</v>
      </c>
      <c r="G276" s="440"/>
      <c r="H276" s="22">
        <f>SUM(H271:H275)*$I$3*F276</f>
        <v>0</v>
      </c>
      <c r="I276" s="139"/>
      <c r="J276" s="142"/>
      <c r="K276" s="16"/>
      <c r="L276" s="8"/>
      <c r="M276" s="9"/>
      <c r="N276" s="9"/>
      <c r="O276" s="9"/>
      <c r="P276" s="9"/>
      <c r="Q276" s="9"/>
    </row>
    <row r="277" spans="1:17" ht="15" customHeight="1">
      <c r="A277" s="1"/>
      <c r="B277" s="79"/>
      <c r="C277" s="66" t="s">
        <v>448</v>
      </c>
      <c r="D277" s="80"/>
      <c r="E277" s="57"/>
      <c r="F277" s="80"/>
      <c r="G277" s="58"/>
      <c r="H277" s="68"/>
      <c r="I277" s="144">
        <f>SUM(H271:H276)</f>
        <v>0</v>
      </c>
      <c r="J277" s="142"/>
      <c r="K277" s="16"/>
      <c r="L277" s="8"/>
      <c r="M277" s="9"/>
      <c r="N277" s="9"/>
      <c r="O277" s="9"/>
      <c r="P277" s="9"/>
      <c r="Q277" s="9"/>
    </row>
    <row r="278" spans="1:17" ht="15" customHeight="1">
      <c r="A278" s="1"/>
      <c r="B278" s="234" t="s">
        <v>384</v>
      </c>
      <c r="C278" s="232"/>
      <c r="D278" s="241"/>
      <c r="E278" s="120"/>
      <c r="F278" s="120"/>
      <c r="G278" s="121"/>
      <c r="H278" s="122"/>
      <c r="I278" s="240"/>
      <c r="J278" s="142"/>
      <c r="K278" s="16"/>
      <c r="L278" s="8"/>
      <c r="M278" s="9"/>
      <c r="N278" s="9"/>
      <c r="O278" s="9"/>
      <c r="P278" s="9"/>
      <c r="Q278" s="9"/>
    </row>
    <row r="279" spans="1:17" ht="15" customHeight="1">
      <c r="A279" s="1"/>
      <c r="B279" s="79" t="s">
        <v>205</v>
      </c>
      <c r="C279" s="99"/>
      <c r="D279" s="57"/>
      <c r="E279" s="57"/>
      <c r="F279" s="57"/>
      <c r="G279" s="58"/>
      <c r="H279" s="86"/>
      <c r="I279" s="87"/>
      <c r="J279" s="142"/>
      <c r="K279" s="16"/>
      <c r="L279" s="8"/>
      <c r="M279" s="9"/>
      <c r="N279" s="9"/>
      <c r="O279" s="9"/>
      <c r="P279" s="9"/>
      <c r="Q279" s="9"/>
    </row>
    <row r="280" spans="1:17" ht="15" customHeight="1">
      <c r="A280" s="1"/>
      <c r="B280" s="60" t="s">
        <v>577</v>
      </c>
      <c r="C280" s="74" t="s">
        <v>578</v>
      </c>
      <c r="D280" s="75"/>
      <c r="E280" s="76"/>
      <c r="F280" s="75"/>
      <c r="G280" s="77"/>
      <c r="H280" s="22">
        <f t="shared" si="3"/>
        <v>0</v>
      </c>
      <c r="I280" s="143"/>
      <c r="J280" s="142"/>
      <c r="K280" s="16"/>
      <c r="L280" s="8"/>
      <c r="M280" s="9"/>
      <c r="N280" s="9"/>
      <c r="O280" s="9"/>
      <c r="P280" s="9"/>
      <c r="Q280" s="9"/>
    </row>
    <row r="281" spans="1:17" ht="15" customHeight="1">
      <c r="A281" s="1"/>
      <c r="B281" s="63" t="s">
        <v>374</v>
      </c>
      <c r="C281" s="73" t="s">
        <v>484</v>
      </c>
      <c r="D281" s="23"/>
      <c r="E281" s="24"/>
      <c r="F281" s="23"/>
      <c r="G281" s="25"/>
      <c r="H281" s="22">
        <f t="shared" si="3"/>
        <v>0</v>
      </c>
      <c r="I281" s="139"/>
      <c r="J281" s="142"/>
      <c r="K281" s="16"/>
      <c r="L281" s="8"/>
      <c r="M281" s="9"/>
      <c r="N281" s="9"/>
      <c r="O281" s="9"/>
      <c r="P281" s="9"/>
      <c r="Q281" s="9"/>
    </row>
    <row r="282" spans="1:17" ht="15" customHeight="1">
      <c r="A282" s="1"/>
      <c r="B282" s="78"/>
      <c r="C282" s="73" t="s">
        <v>485</v>
      </c>
      <c r="D282" s="23"/>
      <c r="E282" s="24"/>
      <c r="F282" s="23"/>
      <c r="G282" s="25"/>
      <c r="H282" s="22">
        <f t="shared" si="3"/>
        <v>0</v>
      </c>
      <c r="I282" s="139"/>
      <c r="J282" s="142"/>
      <c r="K282" s="16"/>
      <c r="L282" s="8"/>
      <c r="M282" s="9"/>
      <c r="N282" s="9"/>
      <c r="O282" s="9"/>
      <c r="P282" s="9"/>
      <c r="Q282" s="9"/>
    </row>
    <row r="283" spans="1:17" ht="15" customHeight="1">
      <c r="A283" s="1"/>
      <c r="B283" s="78"/>
      <c r="C283" s="73" t="s">
        <v>615</v>
      </c>
      <c r="D283" s="23"/>
      <c r="E283" s="24"/>
      <c r="F283" s="23"/>
      <c r="G283" s="25"/>
      <c r="H283" s="22">
        <f t="shared" si="3"/>
        <v>0</v>
      </c>
      <c r="I283" s="139"/>
      <c r="J283" s="142"/>
      <c r="K283" s="16"/>
      <c r="L283" s="8"/>
      <c r="M283" s="9"/>
      <c r="N283" s="9"/>
      <c r="O283" s="9"/>
      <c r="P283" s="9"/>
      <c r="Q283" s="9"/>
    </row>
    <row r="284" spans="1:17" ht="15" customHeight="1">
      <c r="A284" s="1"/>
      <c r="B284" s="78"/>
      <c r="C284" s="73" t="s">
        <v>616</v>
      </c>
      <c r="D284" s="23"/>
      <c r="E284" s="24"/>
      <c r="F284" s="23"/>
      <c r="G284" s="25"/>
      <c r="H284" s="22">
        <f t="shared" si="3"/>
        <v>0</v>
      </c>
      <c r="I284" s="139"/>
      <c r="J284" s="142"/>
      <c r="K284" s="16"/>
      <c r="L284" s="8"/>
      <c r="M284" s="9"/>
      <c r="N284" s="9"/>
      <c r="O284" s="9"/>
      <c r="P284" s="9"/>
      <c r="Q284" s="9"/>
    </row>
    <row r="285" spans="1:17" ht="15" customHeight="1">
      <c r="A285" s="1"/>
      <c r="B285" s="78"/>
      <c r="C285" s="64" t="s">
        <v>739</v>
      </c>
      <c r="D285" s="23"/>
      <c r="E285" s="24"/>
      <c r="F285" s="438">
        <v>1</v>
      </c>
      <c r="G285" s="440"/>
      <c r="H285" s="22">
        <f>SUM(H280:H284)*$I$3*F285</f>
        <v>0</v>
      </c>
      <c r="I285" s="139"/>
      <c r="J285" s="142"/>
      <c r="K285" s="16"/>
      <c r="L285" s="8"/>
      <c r="M285" s="9"/>
      <c r="N285" s="9"/>
      <c r="O285" s="9"/>
      <c r="P285" s="9"/>
      <c r="Q285" s="9"/>
    </row>
    <row r="286" spans="1:17" ht="15" customHeight="1">
      <c r="A286" s="1"/>
      <c r="B286" s="79"/>
      <c r="C286" s="66" t="s">
        <v>448</v>
      </c>
      <c r="D286" s="80"/>
      <c r="E286" s="57"/>
      <c r="F286" s="80"/>
      <c r="G286" s="58"/>
      <c r="H286" s="68"/>
      <c r="I286" s="144">
        <f>SUM(H280:H285)</f>
        <v>0</v>
      </c>
      <c r="J286" s="142"/>
      <c r="K286" s="16"/>
      <c r="L286" s="8"/>
      <c r="M286" s="9"/>
      <c r="N286" s="9"/>
      <c r="O286" s="9"/>
      <c r="P286" s="9"/>
      <c r="Q286" s="9"/>
    </row>
    <row r="287" spans="1:17" ht="15" customHeight="1">
      <c r="A287" s="1"/>
      <c r="B287" s="119" t="s">
        <v>206</v>
      </c>
      <c r="C287" s="114"/>
      <c r="D287" s="120"/>
      <c r="E287" s="120"/>
      <c r="F287" s="120"/>
      <c r="G287" s="121"/>
      <c r="H287" s="122"/>
      <c r="I287" s="123"/>
      <c r="J287" s="142"/>
      <c r="K287" s="16"/>
      <c r="L287" s="8"/>
      <c r="M287" s="9"/>
      <c r="N287" s="9"/>
      <c r="O287" s="9"/>
      <c r="P287" s="9"/>
      <c r="Q287" s="9"/>
    </row>
    <row r="288" spans="1:17" ht="15" customHeight="1">
      <c r="A288" s="1"/>
      <c r="B288" s="60" t="s">
        <v>577</v>
      </c>
      <c r="C288" s="74" t="s">
        <v>578</v>
      </c>
      <c r="D288" s="75"/>
      <c r="E288" s="76"/>
      <c r="F288" s="75"/>
      <c r="G288" s="77"/>
      <c r="H288" s="22">
        <f t="shared" si="3"/>
        <v>0</v>
      </c>
      <c r="I288" s="143"/>
      <c r="J288" s="142"/>
      <c r="K288" s="16"/>
      <c r="L288" s="8"/>
      <c r="M288" s="9"/>
      <c r="N288" s="9"/>
      <c r="O288" s="9"/>
      <c r="P288" s="9"/>
      <c r="Q288" s="9"/>
    </row>
    <row r="289" spans="1:17" ht="15" customHeight="1">
      <c r="A289" s="1"/>
      <c r="B289" s="63" t="s">
        <v>374</v>
      </c>
      <c r="C289" s="73" t="s">
        <v>484</v>
      </c>
      <c r="D289" s="23"/>
      <c r="E289" s="24"/>
      <c r="F289" s="23"/>
      <c r="G289" s="25"/>
      <c r="H289" s="22">
        <f t="shared" si="3"/>
        <v>0</v>
      </c>
      <c r="I289" s="139"/>
      <c r="J289" s="142"/>
      <c r="K289" s="16"/>
      <c r="L289" s="8"/>
      <c r="M289" s="9"/>
      <c r="N289" s="9"/>
      <c r="O289" s="9"/>
      <c r="P289" s="9"/>
      <c r="Q289" s="9"/>
    </row>
    <row r="290" spans="1:17" ht="15" customHeight="1">
      <c r="A290" s="1"/>
      <c r="B290" s="78"/>
      <c r="C290" s="73" t="s">
        <v>485</v>
      </c>
      <c r="D290" s="23"/>
      <c r="E290" s="24"/>
      <c r="F290" s="23"/>
      <c r="G290" s="25"/>
      <c r="H290" s="22">
        <f t="shared" si="3"/>
        <v>0</v>
      </c>
      <c r="I290" s="139"/>
      <c r="J290" s="142"/>
      <c r="K290" s="16"/>
      <c r="L290" s="8"/>
      <c r="M290" s="9"/>
      <c r="N290" s="9"/>
      <c r="O290" s="9"/>
      <c r="P290" s="9"/>
      <c r="Q290" s="9"/>
    </row>
    <row r="291" spans="1:17" ht="15" customHeight="1">
      <c r="A291" s="1"/>
      <c r="B291" s="78"/>
      <c r="C291" s="73" t="s">
        <v>615</v>
      </c>
      <c r="D291" s="23"/>
      <c r="E291" s="24"/>
      <c r="F291" s="23"/>
      <c r="G291" s="25"/>
      <c r="H291" s="22">
        <f t="shared" si="3"/>
        <v>0</v>
      </c>
      <c r="I291" s="139"/>
      <c r="J291" s="142"/>
      <c r="K291" s="16"/>
      <c r="L291" s="8"/>
      <c r="M291" s="9"/>
      <c r="N291" s="9"/>
      <c r="O291" s="9"/>
      <c r="P291" s="9"/>
      <c r="Q291" s="9"/>
    </row>
    <row r="292" spans="1:17" ht="15" customHeight="1">
      <c r="A292" s="1"/>
      <c r="B292" s="78"/>
      <c r="C292" s="73" t="s">
        <v>616</v>
      </c>
      <c r="D292" s="23"/>
      <c r="E292" s="24"/>
      <c r="F292" s="23"/>
      <c r="G292" s="25"/>
      <c r="H292" s="22">
        <f t="shared" si="3"/>
        <v>0</v>
      </c>
      <c r="I292" s="139"/>
      <c r="J292" s="142"/>
      <c r="K292" s="16"/>
      <c r="L292" s="8"/>
      <c r="M292" s="9"/>
      <c r="N292" s="9"/>
      <c r="O292" s="9"/>
      <c r="P292" s="9"/>
      <c r="Q292" s="9"/>
    </row>
    <row r="293" spans="1:17" ht="15" customHeight="1">
      <c r="A293" s="1"/>
      <c r="B293" s="78"/>
      <c r="C293" s="64" t="s">
        <v>739</v>
      </c>
      <c r="D293" s="23"/>
      <c r="E293" s="24"/>
      <c r="F293" s="438">
        <v>1</v>
      </c>
      <c r="G293" s="440"/>
      <c r="H293" s="22">
        <f>SUM(H288:H292)*$I$3*F293</f>
        <v>0</v>
      </c>
      <c r="I293" s="139"/>
      <c r="J293" s="142"/>
      <c r="K293" s="16"/>
      <c r="L293" s="8"/>
      <c r="M293" s="9"/>
      <c r="N293" s="9"/>
      <c r="O293" s="9"/>
      <c r="P293" s="9"/>
      <c r="Q293" s="9"/>
    </row>
    <row r="294" spans="1:17" ht="15" customHeight="1">
      <c r="A294" s="1"/>
      <c r="B294" s="79"/>
      <c r="C294" s="66" t="s">
        <v>448</v>
      </c>
      <c r="D294" s="80"/>
      <c r="E294" s="57"/>
      <c r="F294" s="80"/>
      <c r="G294" s="58"/>
      <c r="H294" s="68"/>
      <c r="I294" s="144">
        <f>SUM(H288:H293)</f>
        <v>0</v>
      </c>
      <c r="J294" s="142"/>
      <c r="K294" s="16"/>
      <c r="L294" s="8"/>
      <c r="M294" s="9"/>
      <c r="N294" s="9"/>
      <c r="O294" s="9"/>
      <c r="P294" s="9"/>
      <c r="Q294" s="9"/>
    </row>
    <row r="295" spans="1:17" ht="15" customHeight="1">
      <c r="A295" s="1"/>
      <c r="B295" s="119" t="s">
        <v>207</v>
      </c>
      <c r="C295" s="114"/>
      <c r="D295" s="120"/>
      <c r="E295" s="120"/>
      <c r="F295" s="120"/>
      <c r="G295" s="121"/>
      <c r="H295" s="122"/>
      <c r="I295" s="123"/>
      <c r="J295" s="142"/>
      <c r="K295" s="16"/>
      <c r="L295" s="8"/>
      <c r="M295" s="9"/>
      <c r="N295" s="9"/>
      <c r="O295" s="9"/>
      <c r="P295" s="9"/>
      <c r="Q295" s="9"/>
    </row>
    <row r="296" spans="1:17" ht="15" customHeight="1">
      <c r="A296" s="1"/>
      <c r="B296" s="60" t="s">
        <v>577</v>
      </c>
      <c r="C296" s="74" t="s">
        <v>578</v>
      </c>
      <c r="D296" s="75"/>
      <c r="E296" s="76"/>
      <c r="F296" s="75"/>
      <c r="G296" s="77"/>
      <c r="H296" s="22">
        <f t="shared" si="3"/>
        <v>0</v>
      </c>
      <c r="I296" s="143"/>
      <c r="J296" s="142"/>
      <c r="K296" s="16"/>
      <c r="L296" s="8"/>
      <c r="M296" s="9"/>
      <c r="N296" s="9"/>
      <c r="O296" s="9"/>
      <c r="P296" s="9"/>
      <c r="Q296" s="9"/>
    </row>
    <row r="297" spans="1:17" ht="15" customHeight="1">
      <c r="A297" s="1"/>
      <c r="B297" s="63" t="s">
        <v>374</v>
      </c>
      <c r="C297" s="73" t="s">
        <v>484</v>
      </c>
      <c r="D297" s="23"/>
      <c r="E297" s="24"/>
      <c r="F297" s="23"/>
      <c r="G297" s="25"/>
      <c r="H297" s="22">
        <f t="shared" si="3"/>
        <v>0</v>
      </c>
      <c r="I297" s="139"/>
      <c r="J297" s="142"/>
      <c r="K297" s="16"/>
      <c r="L297" s="8"/>
      <c r="M297" s="9"/>
      <c r="N297" s="9"/>
      <c r="O297" s="9"/>
      <c r="P297" s="9"/>
      <c r="Q297" s="9"/>
    </row>
    <row r="298" spans="1:17" ht="15" customHeight="1">
      <c r="A298" s="1"/>
      <c r="B298" s="78"/>
      <c r="C298" s="73" t="s">
        <v>485</v>
      </c>
      <c r="D298" s="23"/>
      <c r="E298" s="24"/>
      <c r="F298" s="23"/>
      <c r="G298" s="25"/>
      <c r="H298" s="22">
        <f t="shared" si="3"/>
        <v>0</v>
      </c>
      <c r="I298" s="139"/>
      <c r="J298" s="142"/>
      <c r="K298" s="16"/>
      <c r="L298" s="8"/>
      <c r="M298" s="9"/>
      <c r="N298" s="9"/>
      <c r="O298" s="9"/>
      <c r="P298" s="9"/>
      <c r="Q298" s="9"/>
    </row>
    <row r="299" spans="1:17" ht="15" customHeight="1">
      <c r="A299" s="1"/>
      <c r="B299" s="78"/>
      <c r="C299" s="73" t="s">
        <v>615</v>
      </c>
      <c r="D299" s="23"/>
      <c r="E299" s="24"/>
      <c r="F299" s="23"/>
      <c r="G299" s="25"/>
      <c r="H299" s="22">
        <f t="shared" si="3"/>
        <v>0</v>
      </c>
      <c r="I299" s="139"/>
      <c r="J299" s="142"/>
      <c r="K299" s="16"/>
      <c r="L299" s="8"/>
      <c r="M299" s="9"/>
      <c r="N299" s="9"/>
      <c r="O299" s="9"/>
      <c r="P299" s="9"/>
      <c r="Q299" s="9"/>
    </row>
    <row r="300" spans="1:17" ht="15" customHeight="1">
      <c r="A300" s="1"/>
      <c r="B300" s="78"/>
      <c r="C300" s="73" t="s">
        <v>616</v>
      </c>
      <c r="D300" s="23"/>
      <c r="E300" s="24"/>
      <c r="F300" s="23"/>
      <c r="G300" s="25"/>
      <c r="H300" s="22">
        <f t="shared" si="3"/>
        <v>0</v>
      </c>
      <c r="I300" s="139"/>
      <c r="J300" s="142"/>
      <c r="K300" s="16"/>
      <c r="L300" s="8"/>
      <c r="M300" s="9"/>
      <c r="N300" s="9"/>
      <c r="O300" s="9"/>
      <c r="P300" s="9"/>
      <c r="Q300" s="9"/>
    </row>
    <row r="301" spans="1:17" ht="15" customHeight="1">
      <c r="A301" s="1"/>
      <c r="B301" s="78"/>
      <c r="C301" s="64" t="s">
        <v>739</v>
      </c>
      <c r="D301" s="23"/>
      <c r="E301" s="24"/>
      <c r="F301" s="438">
        <v>1</v>
      </c>
      <c r="G301" s="440"/>
      <c r="H301" s="22">
        <f>SUM(H296:H300)*$I$3*F301</f>
        <v>0</v>
      </c>
      <c r="I301" s="139"/>
      <c r="J301" s="142"/>
      <c r="K301" s="16"/>
      <c r="L301" s="8"/>
      <c r="M301" s="9"/>
      <c r="N301" s="9"/>
      <c r="O301" s="9"/>
      <c r="P301" s="9"/>
      <c r="Q301" s="9"/>
    </row>
    <row r="302" spans="1:17" ht="15" customHeight="1">
      <c r="A302" s="1"/>
      <c r="B302" s="79"/>
      <c r="C302" s="66" t="s">
        <v>448</v>
      </c>
      <c r="D302" s="80"/>
      <c r="E302" s="57"/>
      <c r="F302" s="80"/>
      <c r="G302" s="58"/>
      <c r="H302" s="68"/>
      <c r="I302" s="144">
        <f>SUM(H296:H301)</f>
        <v>0</v>
      </c>
      <c r="J302" s="142"/>
      <c r="K302" s="16"/>
      <c r="L302" s="8"/>
      <c r="M302" s="9"/>
      <c r="N302" s="9"/>
      <c r="O302" s="9"/>
      <c r="P302" s="9"/>
      <c r="Q302" s="9"/>
    </row>
    <row r="303" spans="1:17" ht="15" customHeight="1">
      <c r="A303" s="1"/>
      <c r="B303" s="119" t="s">
        <v>17</v>
      </c>
      <c r="C303" s="114"/>
      <c r="D303" s="120"/>
      <c r="E303" s="120"/>
      <c r="F303" s="120"/>
      <c r="G303" s="121"/>
      <c r="H303" s="122"/>
      <c r="I303" s="123"/>
      <c r="J303" s="142"/>
      <c r="K303" s="16"/>
      <c r="L303" s="8"/>
      <c r="M303" s="9"/>
      <c r="N303" s="9"/>
      <c r="O303" s="9"/>
      <c r="P303" s="9"/>
      <c r="Q303" s="9"/>
    </row>
    <row r="304" spans="1:17" ht="15" customHeight="1">
      <c r="A304" s="1"/>
      <c r="B304" s="60" t="s">
        <v>577</v>
      </c>
      <c r="C304" s="74" t="s">
        <v>578</v>
      </c>
      <c r="D304" s="75"/>
      <c r="E304" s="76"/>
      <c r="F304" s="75"/>
      <c r="G304" s="77"/>
      <c r="H304" s="22">
        <f>IF(F304=0,D304*G304,D304*F304*G304)</f>
        <v>0</v>
      </c>
      <c r="I304" s="143"/>
      <c r="J304" s="142"/>
      <c r="K304" s="16"/>
      <c r="L304" s="8"/>
      <c r="M304" s="9"/>
      <c r="N304" s="9"/>
      <c r="O304" s="9"/>
      <c r="P304" s="9"/>
      <c r="Q304" s="9"/>
    </row>
    <row r="305" spans="1:17" ht="15" customHeight="1">
      <c r="A305" s="1"/>
      <c r="B305" s="63" t="s">
        <v>374</v>
      </c>
      <c r="C305" s="73" t="s">
        <v>484</v>
      </c>
      <c r="D305" s="23"/>
      <c r="E305" s="24"/>
      <c r="F305" s="23"/>
      <c r="G305" s="25"/>
      <c r="H305" s="22">
        <f>IF(F305=0,D305*G305,D305*F305*G305)</f>
        <v>0</v>
      </c>
      <c r="I305" s="139"/>
      <c r="J305" s="142"/>
      <c r="K305" s="16"/>
      <c r="L305" s="8"/>
      <c r="M305" s="9"/>
      <c r="N305" s="9"/>
      <c r="O305" s="9"/>
      <c r="P305" s="9"/>
      <c r="Q305" s="9"/>
    </row>
    <row r="306" spans="1:17" ht="15" customHeight="1">
      <c r="A306" s="1"/>
      <c r="B306" s="78"/>
      <c r="C306" s="73" t="s">
        <v>485</v>
      </c>
      <c r="D306" s="23"/>
      <c r="E306" s="24"/>
      <c r="F306" s="23"/>
      <c r="G306" s="25"/>
      <c r="H306" s="22">
        <f>IF(F306=0,D306*G306,D306*F306*G306)</f>
        <v>0</v>
      </c>
      <c r="I306" s="139"/>
      <c r="J306" s="142"/>
      <c r="K306" s="16"/>
      <c r="L306" s="8"/>
      <c r="M306" s="9"/>
      <c r="N306" s="9"/>
      <c r="O306" s="9"/>
      <c r="P306" s="9"/>
      <c r="Q306" s="9"/>
    </row>
    <row r="307" spans="1:17" ht="15" customHeight="1">
      <c r="A307" s="1"/>
      <c r="B307" s="78"/>
      <c r="C307" s="73" t="s">
        <v>615</v>
      </c>
      <c r="D307" s="23"/>
      <c r="E307" s="24"/>
      <c r="F307" s="23"/>
      <c r="G307" s="25"/>
      <c r="H307" s="22">
        <f>IF(F307=0,D307*G307,D307*F307*G307)</f>
        <v>0</v>
      </c>
      <c r="I307" s="139"/>
      <c r="J307" s="142"/>
      <c r="K307" s="16"/>
      <c r="L307" s="8"/>
      <c r="M307" s="9"/>
      <c r="N307" s="9"/>
      <c r="O307" s="9"/>
      <c r="P307" s="9"/>
      <c r="Q307" s="9"/>
    </row>
    <row r="308" spans="1:17" ht="15" customHeight="1">
      <c r="A308" s="1"/>
      <c r="B308" s="78"/>
      <c r="C308" s="73" t="s">
        <v>616</v>
      </c>
      <c r="D308" s="23"/>
      <c r="E308" s="24"/>
      <c r="F308" s="23"/>
      <c r="G308" s="25"/>
      <c r="H308" s="22">
        <f>IF(F308=0,D308*G308,D308*F308*G308)</f>
        <v>0</v>
      </c>
      <c r="I308" s="139"/>
      <c r="J308" s="142"/>
      <c r="K308" s="16"/>
      <c r="L308" s="8"/>
      <c r="M308" s="9"/>
      <c r="N308" s="9"/>
      <c r="O308" s="9"/>
      <c r="P308" s="9"/>
      <c r="Q308" s="9"/>
    </row>
    <row r="309" spans="1:17" ht="15" customHeight="1">
      <c r="A309" s="1"/>
      <c r="B309" s="78"/>
      <c r="C309" s="64" t="s">
        <v>739</v>
      </c>
      <c r="D309" s="23"/>
      <c r="E309" s="24"/>
      <c r="F309" s="438">
        <v>1</v>
      </c>
      <c r="G309" s="440"/>
      <c r="H309" s="22">
        <f>SUM(H304:H308)*$I$3*F309</f>
        <v>0</v>
      </c>
      <c r="I309" s="139"/>
      <c r="J309" s="142"/>
      <c r="K309" s="16"/>
      <c r="L309" s="8"/>
      <c r="M309" s="9"/>
      <c r="N309" s="9"/>
      <c r="O309" s="9"/>
      <c r="P309" s="9"/>
      <c r="Q309" s="9"/>
    </row>
    <row r="310" spans="1:17" ht="15" customHeight="1">
      <c r="A310" s="1"/>
      <c r="B310" s="79"/>
      <c r="C310" s="66" t="s">
        <v>448</v>
      </c>
      <c r="D310" s="80"/>
      <c r="E310" s="57"/>
      <c r="F310" s="80"/>
      <c r="G310" s="58"/>
      <c r="H310" s="68"/>
      <c r="I310" s="144">
        <f>SUM(H304:H309)</f>
        <v>0</v>
      </c>
      <c r="J310" s="142"/>
      <c r="K310" s="16"/>
      <c r="L310" s="8"/>
      <c r="M310" s="9"/>
      <c r="N310" s="9"/>
      <c r="O310" s="9"/>
      <c r="P310" s="9"/>
      <c r="Q310" s="9"/>
    </row>
    <row r="311" spans="1:17" ht="15" customHeight="1">
      <c r="A311" s="1"/>
      <c r="B311" s="119" t="s">
        <v>208</v>
      </c>
      <c r="C311" s="114"/>
      <c r="D311" s="120"/>
      <c r="E311" s="120"/>
      <c r="F311" s="120"/>
      <c r="G311" s="121"/>
      <c r="H311" s="122"/>
      <c r="I311" s="123"/>
      <c r="J311" s="142"/>
      <c r="K311" s="16"/>
      <c r="L311" s="8"/>
      <c r="M311" s="9"/>
      <c r="N311" s="9"/>
      <c r="O311" s="9"/>
      <c r="P311" s="9"/>
      <c r="Q311" s="9"/>
    </row>
    <row r="312" spans="1:17" ht="15" customHeight="1">
      <c r="A312" s="1"/>
      <c r="B312" s="60" t="s">
        <v>577</v>
      </c>
      <c r="C312" s="74" t="s">
        <v>578</v>
      </c>
      <c r="D312" s="75"/>
      <c r="E312" s="76"/>
      <c r="F312" s="75"/>
      <c r="G312" s="77"/>
      <c r="H312" s="22">
        <f t="shared" si="3"/>
        <v>0</v>
      </c>
      <c r="I312" s="143"/>
      <c r="J312" s="142"/>
      <c r="K312" s="16"/>
      <c r="L312" s="8"/>
      <c r="M312" s="9"/>
      <c r="N312" s="9"/>
      <c r="O312" s="9"/>
      <c r="P312" s="9"/>
      <c r="Q312" s="9"/>
    </row>
    <row r="313" spans="1:17" ht="15" customHeight="1">
      <c r="A313" s="1"/>
      <c r="B313" s="63" t="s">
        <v>374</v>
      </c>
      <c r="C313" s="73" t="s">
        <v>484</v>
      </c>
      <c r="D313" s="23"/>
      <c r="E313" s="24"/>
      <c r="F313" s="23"/>
      <c r="G313" s="25"/>
      <c r="H313" s="22">
        <f t="shared" si="3"/>
        <v>0</v>
      </c>
      <c r="I313" s="139"/>
      <c r="J313" s="142"/>
      <c r="K313" s="16"/>
      <c r="L313" s="8"/>
      <c r="M313" s="9"/>
      <c r="N313" s="9"/>
      <c r="O313" s="9"/>
      <c r="P313" s="9"/>
      <c r="Q313" s="9"/>
    </row>
    <row r="314" spans="1:17" ht="15" customHeight="1">
      <c r="A314" s="1"/>
      <c r="B314" s="78"/>
      <c r="C314" s="73" t="s">
        <v>485</v>
      </c>
      <c r="D314" s="23"/>
      <c r="E314" s="24"/>
      <c r="F314" s="23"/>
      <c r="G314" s="25"/>
      <c r="H314" s="22">
        <f t="shared" si="3"/>
        <v>0</v>
      </c>
      <c r="I314" s="139"/>
      <c r="J314" s="142"/>
      <c r="K314" s="16"/>
      <c r="L314" s="8"/>
      <c r="M314" s="9"/>
      <c r="N314" s="9"/>
      <c r="O314" s="9"/>
      <c r="P314" s="9"/>
      <c r="Q314" s="9"/>
    </row>
    <row r="315" spans="1:17" ht="15" customHeight="1">
      <c r="A315" s="1"/>
      <c r="B315" s="78"/>
      <c r="C315" s="73" t="s">
        <v>615</v>
      </c>
      <c r="D315" s="23"/>
      <c r="E315" s="24"/>
      <c r="F315" s="23"/>
      <c r="G315" s="25"/>
      <c r="H315" s="22">
        <f t="shared" si="3"/>
        <v>0</v>
      </c>
      <c r="I315" s="139"/>
      <c r="J315" s="142"/>
      <c r="K315" s="16"/>
      <c r="L315" s="8"/>
      <c r="M315" s="9"/>
      <c r="N315" s="9"/>
      <c r="O315" s="9"/>
      <c r="P315" s="9"/>
      <c r="Q315" s="9"/>
    </row>
    <row r="316" spans="1:17" ht="15" customHeight="1">
      <c r="A316" s="1"/>
      <c r="B316" s="78"/>
      <c r="C316" s="73" t="s">
        <v>616</v>
      </c>
      <c r="D316" s="23"/>
      <c r="E316" s="24"/>
      <c r="F316" s="23"/>
      <c r="G316" s="25"/>
      <c r="H316" s="22">
        <f t="shared" si="3"/>
        <v>0</v>
      </c>
      <c r="I316" s="139"/>
      <c r="J316" s="142"/>
      <c r="K316" s="16"/>
      <c r="L316" s="8"/>
      <c r="M316" s="9"/>
      <c r="N316" s="9"/>
      <c r="O316" s="9"/>
      <c r="P316" s="9"/>
      <c r="Q316" s="9"/>
    </row>
    <row r="317" spans="1:17" ht="15" customHeight="1">
      <c r="A317" s="1"/>
      <c r="B317" s="78"/>
      <c r="C317" s="64" t="s">
        <v>739</v>
      </c>
      <c r="D317" s="23"/>
      <c r="E317" s="24"/>
      <c r="F317" s="438">
        <v>1</v>
      </c>
      <c r="G317" s="440"/>
      <c r="H317" s="22">
        <f>SUM(H312:H316)*$I$3*F317</f>
        <v>0</v>
      </c>
      <c r="I317" s="139"/>
      <c r="J317" s="142"/>
      <c r="K317" s="16"/>
      <c r="L317" s="8"/>
      <c r="M317" s="9"/>
      <c r="N317" s="9"/>
      <c r="O317" s="9"/>
      <c r="P317" s="9"/>
      <c r="Q317" s="9"/>
    </row>
    <row r="318" spans="1:17" ht="15" customHeight="1">
      <c r="A318" s="1"/>
      <c r="B318" s="79"/>
      <c r="C318" s="66" t="s">
        <v>448</v>
      </c>
      <c r="D318" s="80"/>
      <c r="E318" s="57"/>
      <c r="F318" s="80"/>
      <c r="G318" s="58"/>
      <c r="H318" s="68"/>
      <c r="I318" s="144">
        <f>SUM(H312:H317)</f>
        <v>0</v>
      </c>
      <c r="J318" s="142"/>
      <c r="K318" s="16"/>
      <c r="L318" s="8"/>
      <c r="M318" s="9"/>
      <c r="N318" s="9"/>
      <c r="O318" s="9"/>
      <c r="P318" s="9"/>
      <c r="Q318" s="9"/>
    </row>
    <row r="319" spans="1:17" ht="15" customHeight="1">
      <c r="A319" s="1"/>
      <c r="B319" s="119" t="s">
        <v>18</v>
      </c>
      <c r="C319" s="114"/>
      <c r="D319" s="120"/>
      <c r="E319" s="120"/>
      <c r="F319" s="120"/>
      <c r="G319" s="121"/>
      <c r="H319" s="122"/>
      <c r="I319" s="123"/>
      <c r="J319" s="142"/>
      <c r="K319" s="16"/>
      <c r="L319" s="8"/>
      <c r="M319" s="9"/>
      <c r="N319" s="9"/>
      <c r="O319" s="9"/>
      <c r="P319" s="9"/>
      <c r="Q319" s="9"/>
    </row>
    <row r="320" spans="1:17" ht="15" customHeight="1">
      <c r="A320" s="1"/>
      <c r="B320" s="60" t="s">
        <v>577</v>
      </c>
      <c r="C320" s="74" t="s">
        <v>578</v>
      </c>
      <c r="D320" s="75"/>
      <c r="E320" s="76"/>
      <c r="F320" s="75"/>
      <c r="G320" s="77"/>
      <c r="H320" s="22">
        <f>IF(F320=0,D320*G320,D320*F320*G320)</f>
        <v>0</v>
      </c>
      <c r="I320" s="143"/>
      <c r="J320" s="142"/>
      <c r="K320" s="16"/>
      <c r="L320" s="8"/>
      <c r="M320" s="9"/>
      <c r="N320" s="9"/>
      <c r="O320" s="9"/>
      <c r="P320" s="9"/>
      <c r="Q320" s="9"/>
    </row>
    <row r="321" spans="1:17" ht="15" customHeight="1">
      <c r="A321" s="1"/>
      <c r="B321" s="63" t="s">
        <v>374</v>
      </c>
      <c r="C321" s="73" t="s">
        <v>484</v>
      </c>
      <c r="D321" s="23"/>
      <c r="E321" s="24"/>
      <c r="F321" s="23"/>
      <c r="G321" s="25"/>
      <c r="H321" s="22">
        <f>IF(F321=0,D321*G321,D321*F321*G321)</f>
        <v>0</v>
      </c>
      <c r="I321" s="139"/>
      <c r="J321" s="142"/>
      <c r="K321" s="16"/>
      <c r="L321" s="8"/>
      <c r="M321" s="9"/>
      <c r="N321" s="9"/>
      <c r="O321" s="9"/>
      <c r="P321" s="9"/>
      <c r="Q321" s="9"/>
    </row>
    <row r="322" spans="1:17" ht="15" customHeight="1">
      <c r="A322" s="1"/>
      <c r="B322" s="78"/>
      <c r="C322" s="73" t="s">
        <v>485</v>
      </c>
      <c r="D322" s="23"/>
      <c r="E322" s="24"/>
      <c r="F322" s="23"/>
      <c r="G322" s="25"/>
      <c r="H322" s="22">
        <f>IF(F322=0,D322*G322,D322*F322*G322)</f>
        <v>0</v>
      </c>
      <c r="I322" s="139"/>
      <c r="J322" s="142"/>
      <c r="K322" s="16"/>
      <c r="L322" s="8"/>
      <c r="M322" s="9"/>
      <c r="N322" s="9"/>
      <c r="O322" s="9"/>
      <c r="P322" s="9"/>
      <c r="Q322" s="9"/>
    </row>
    <row r="323" spans="1:17" ht="15" customHeight="1">
      <c r="A323" s="1"/>
      <c r="B323" s="78"/>
      <c r="C323" s="73" t="s">
        <v>615</v>
      </c>
      <c r="D323" s="23"/>
      <c r="E323" s="24"/>
      <c r="F323" s="23"/>
      <c r="G323" s="25"/>
      <c r="H323" s="22">
        <f>IF(F323=0,D323*G323,D323*F323*G323)</f>
        <v>0</v>
      </c>
      <c r="I323" s="139"/>
      <c r="J323" s="142"/>
      <c r="K323" s="16"/>
      <c r="L323" s="8"/>
      <c r="M323" s="9"/>
      <c r="N323" s="9"/>
      <c r="O323" s="9"/>
      <c r="P323" s="9"/>
      <c r="Q323" s="9"/>
    </row>
    <row r="324" spans="1:17" ht="15" customHeight="1">
      <c r="A324" s="1"/>
      <c r="B324" s="78"/>
      <c r="C324" s="73" t="s">
        <v>616</v>
      </c>
      <c r="D324" s="23"/>
      <c r="E324" s="24"/>
      <c r="F324" s="23"/>
      <c r="G324" s="25"/>
      <c r="H324" s="22">
        <f>IF(F324=0,D324*G324,D324*F324*G324)</f>
        <v>0</v>
      </c>
      <c r="I324" s="139"/>
      <c r="J324" s="142"/>
      <c r="K324" s="16"/>
      <c r="L324" s="8"/>
      <c r="M324" s="9"/>
      <c r="N324" s="9"/>
      <c r="O324" s="9"/>
      <c r="P324" s="9"/>
      <c r="Q324" s="9"/>
    </row>
    <row r="325" spans="1:17" ht="15" customHeight="1">
      <c r="A325" s="1"/>
      <c r="B325" s="78"/>
      <c r="C325" s="64" t="s">
        <v>739</v>
      </c>
      <c r="D325" s="23"/>
      <c r="E325" s="24"/>
      <c r="F325" s="438">
        <v>1</v>
      </c>
      <c r="G325" s="440"/>
      <c r="H325" s="22">
        <f>SUM(H320:H324)*$I$3*F325</f>
        <v>0</v>
      </c>
      <c r="I325" s="139"/>
      <c r="J325" s="142"/>
      <c r="K325" s="16"/>
      <c r="L325" s="8"/>
      <c r="M325" s="9"/>
      <c r="N325" s="9"/>
      <c r="O325" s="9"/>
      <c r="P325" s="9"/>
      <c r="Q325" s="9"/>
    </row>
    <row r="326" spans="1:17" ht="15" customHeight="1">
      <c r="A326" s="1"/>
      <c r="B326" s="79"/>
      <c r="C326" s="66" t="s">
        <v>448</v>
      </c>
      <c r="D326" s="80"/>
      <c r="E326" s="57"/>
      <c r="F326" s="80"/>
      <c r="G326" s="58"/>
      <c r="H326" s="68"/>
      <c r="I326" s="144">
        <f>SUM(H320:H325)</f>
        <v>0</v>
      </c>
      <c r="J326" s="142"/>
      <c r="K326" s="16"/>
      <c r="L326" s="8"/>
      <c r="M326" s="9"/>
      <c r="N326" s="9"/>
      <c r="O326" s="9"/>
      <c r="P326" s="9"/>
      <c r="Q326" s="9"/>
    </row>
    <row r="327" spans="1:17" ht="15" customHeight="1">
      <c r="A327" s="1"/>
      <c r="B327" s="119" t="s">
        <v>209</v>
      </c>
      <c r="C327" s="114"/>
      <c r="D327" s="120"/>
      <c r="E327" s="120"/>
      <c r="F327" s="120"/>
      <c r="G327" s="121"/>
      <c r="H327" s="122"/>
      <c r="I327" s="123"/>
      <c r="J327" s="142"/>
      <c r="K327" s="16"/>
      <c r="L327" s="8"/>
      <c r="M327" s="9"/>
      <c r="N327" s="9"/>
      <c r="O327" s="9"/>
      <c r="P327" s="9"/>
      <c r="Q327" s="9"/>
    </row>
    <row r="328" spans="1:17" ht="15" customHeight="1">
      <c r="A328" s="1"/>
      <c r="B328" s="60" t="s">
        <v>577</v>
      </c>
      <c r="C328" s="74" t="s">
        <v>578</v>
      </c>
      <c r="D328" s="75"/>
      <c r="E328" s="76"/>
      <c r="F328" s="75"/>
      <c r="G328" s="77"/>
      <c r="H328" s="22">
        <f t="shared" si="3"/>
        <v>0</v>
      </c>
      <c r="I328" s="143"/>
      <c r="J328" s="142"/>
      <c r="K328" s="16"/>
      <c r="L328" s="8"/>
      <c r="M328" s="9"/>
      <c r="N328" s="9"/>
      <c r="O328" s="9"/>
      <c r="P328" s="9"/>
      <c r="Q328" s="9"/>
    </row>
    <row r="329" spans="1:17" ht="15" customHeight="1">
      <c r="A329" s="1"/>
      <c r="B329" s="63" t="s">
        <v>374</v>
      </c>
      <c r="C329" s="73" t="s">
        <v>484</v>
      </c>
      <c r="D329" s="23"/>
      <c r="E329" s="24"/>
      <c r="F329" s="23"/>
      <c r="G329" s="25"/>
      <c r="H329" s="22">
        <f t="shared" si="3"/>
        <v>0</v>
      </c>
      <c r="I329" s="139"/>
      <c r="J329" s="142"/>
      <c r="K329" s="16"/>
      <c r="L329" s="8"/>
      <c r="M329" s="9"/>
      <c r="N329" s="9"/>
      <c r="O329" s="9"/>
      <c r="P329" s="9"/>
      <c r="Q329" s="9"/>
    </row>
    <row r="330" spans="1:17" ht="15" customHeight="1">
      <c r="A330" s="1"/>
      <c r="B330" s="78"/>
      <c r="C330" s="73" t="s">
        <v>485</v>
      </c>
      <c r="D330" s="23"/>
      <c r="E330" s="24"/>
      <c r="F330" s="23"/>
      <c r="G330" s="25"/>
      <c r="H330" s="22">
        <f t="shared" si="3"/>
        <v>0</v>
      </c>
      <c r="I330" s="139"/>
      <c r="J330" s="142"/>
      <c r="K330" s="16"/>
      <c r="L330" s="8"/>
      <c r="M330" s="9"/>
      <c r="N330" s="9"/>
      <c r="O330" s="9"/>
      <c r="P330" s="9"/>
      <c r="Q330" s="9"/>
    </row>
    <row r="331" spans="1:17" ht="15" customHeight="1">
      <c r="A331" s="1"/>
      <c r="B331" s="78"/>
      <c r="C331" s="73" t="s">
        <v>615</v>
      </c>
      <c r="D331" s="23"/>
      <c r="E331" s="24"/>
      <c r="F331" s="23"/>
      <c r="G331" s="25"/>
      <c r="H331" s="22">
        <f t="shared" si="3"/>
        <v>0</v>
      </c>
      <c r="I331" s="139"/>
      <c r="J331" s="142"/>
      <c r="K331" s="16"/>
      <c r="L331" s="8"/>
      <c r="M331" s="9"/>
      <c r="N331" s="9"/>
      <c r="O331" s="9"/>
      <c r="P331" s="9"/>
      <c r="Q331" s="9"/>
    </row>
    <row r="332" spans="1:17" ht="15" customHeight="1">
      <c r="A332" s="1"/>
      <c r="B332" s="78"/>
      <c r="C332" s="73" t="s">
        <v>616</v>
      </c>
      <c r="D332" s="23"/>
      <c r="E332" s="24"/>
      <c r="F332" s="23"/>
      <c r="G332" s="25"/>
      <c r="H332" s="22">
        <f t="shared" si="3"/>
        <v>0</v>
      </c>
      <c r="I332" s="139"/>
      <c r="J332" s="142"/>
      <c r="K332" s="16"/>
      <c r="L332" s="8"/>
      <c r="M332" s="9"/>
      <c r="N332" s="9"/>
      <c r="O332" s="9"/>
      <c r="P332" s="9"/>
      <c r="Q332" s="9"/>
    </row>
    <row r="333" spans="1:17" ht="15" customHeight="1">
      <c r="A333" s="1"/>
      <c r="B333" s="78"/>
      <c r="C333" s="64" t="s">
        <v>739</v>
      </c>
      <c r="D333" s="23"/>
      <c r="E333" s="24"/>
      <c r="F333" s="438">
        <v>1</v>
      </c>
      <c r="G333" s="440"/>
      <c r="H333" s="22">
        <f>SUM(H328:H332)*$I$3*F333</f>
        <v>0</v>
      </c>
      <c r="I333" s="139"/>
      <c r="J333" s="142"/>
      <c r="K333" s="16"/>
      <c r="L333" s="8"/>
      <c r="M333" s="9"/>
      <c r="N333" s="9"/>
      <c r="O333" s="9"/>
      <c r="P333" s="9"/>
      <c r="Q333" s="9"/>
    </row>
    <row r="334" spans="1:17" ht="15" customHeight="1">
      <c r="A334" s="1"/>
      <c r="B334" s="79"/>
      <c r="C334" s="66" t="s">
        <v>448</v>
      </c>
      <c r="D334" s="80"/>
      <c r="E334" s="57"/>
      <c r="F334" s="80"/>
      <c r="G334" s="58"/>
      <c r="H334" s="68"/>
      <c r="I334" s="144">
        <f>SUM(H328:H333)</f>
        <v>0</v>
      </c>
      <c r="J334" s="142"/>
      <c r="K334" s="16"/>
      <c r="L334" s="8"/>
      <c r="M334" s="9"/>
      <c r="N334" s="9"/>
      <c r="O334" s="9"/>
      <c r="P334" s="9"/>
      <c r="Q334" s="9"/>
    </row>
    <row r="335" spans="1:17" ht="15" customHeight="1">
      <c r="A335" s="1"/>
      <c r="B335" s="234" t="s">
        <v>511</v>
      </c>
      <c r="C335" s="232"/>
      <c r="D335" s="241"/>
      <c r="E335" s="120"/>
      <c r="F335" s="120"/>
      <c r="G335" s="121"/>
      <c r="H335" s="122"/>
      <c r="I335" s="240"/>
      <c r="J335" s="142"/>
      <c r="K335" s="16"/>
      <c r="L335" s="8"/>
      <c r="M335" s="9"/>
      <c r="N335" s="9"/>
      <c r="O335" s="9"/>
      <c r="P335" s="9"/>
      <c r="Q335" s="9"/>
    </row>
    <row r="336" spans="1:17" ht="15" customHeight="1">
      <c r="A336" s="1"/>
      <c r="B336" s="79" t="s">
        <v>210</v>
      </c>
      <c r="C336" s="99"/>
      <c r="D336" s="57"/>
      <c r="E336" s="57"/>
      <c r="F336" s="57"/>
      <c r="G336" s="58"/>
      <c r="H336" s="86"/>
      <c r="I336" s="87"/>
      <c r="J336" s="142"/>
      <c r="K336" s="16"/>
      <c r="L336" s="8"/>
      <c r="M336" s="9"/>
      <c r="N336" s="9"/>
      <c r="O336" s="9"/>
      <c r="P336" s="9"/>
      <c r="Q336" s="9"/>
    </row>
    <row r="337" spans="1:17" ht="15" customHeight="1">
      <c r="A337" s="1"/>
      <c r="B337" s="60" t="s">
        <v>577</v>
      </c>
      <c r="C337" s="74" t="s">
        <v>578</v>
      </c>
      <c r="D337" s="75"/>
      <c r="E337" s="76"/>
      <c r="F337" s="75"/>
      <c r="G337" s="77"/>
      <c r="H337" s="22">
        <f t="shared" si="3"/>
        <v>0</v>
      </c>
      <c r="I337" s="143"/>
      <c r="J337" s="142"/>
      <c r="K337" s="16"/>
      <c r="L337" s="8"/>
      <c r="M337" s="9"/>
      <c r="N337" s="9"/>
      <c r="O337" s="9"/>
      <c r="P337" s="9"/>
      <c r="Q337" s="9"/>
    </row>
    <row r="338" spans="1:17" ht="15" customHeight="1">
      <c r="A338" s="1"/>
      <c r="B338" s="63" t="s">
        <v>374</v>
      </c>
      <c r="C338" s="73" t="s">
        <v>484</v>
      </c>
      <c r="D338" s="23"/>
      <c r="E338" s="24"/>
      <c r="F338" s="23"/>
      <c r="G338" s="25"/>
      <c r="H338" s="22">
        <f t="shared" si="3"/>
        <v>0</v>
      </c>
      <c r="I338" s="139"/>
      <c r="J338" s="142"/>
      <c r="K338" s="16"/>
      <c r="L338" s="8"/>
      <c r="M338" s="9"/>
      <c r="N338" s="9"/>
      <c r="O338" s="9"/>
      <c r="P338" s="9"/>
      <c r="Q338" s="9"/>
    </row>
    <row r="339" spans="1:17" ht="15" customHeight="1">
      <c r="A339" s="1"/>
      <c r="B339" s="78"/>
      <c r="C339" s="73" t="s">
        <v>485</v>
      </c>
      <c r="D339" s="23"/>
      <c r="E339" s="24"/>
      <c r="F339" s="23"/>
      <c r="G339" s="25"/>
      <c r="H339" s="22">
        <f t="shared" si="3"/>
        <v>0</v>
      </c>
      <c r="I339" s="139"/>
      <c r="J339" s="142"/>
      <c r="K339" s="16"/>
      <c r="L339" s="8"/>
      <c r="M339" s="9"/>
      <c r="N339" s="9"/>
      <c r="O339" s="9"/>
      <c r="P339" s="9"/>
      <c r="Q339" s="9"/>
    </row>
    <row r="340" spans="1:17" ht="15" customHeight="1">
      <c r="A340" s="1"/>
      <c r="B340" s="78"/>
      <c r="C340" s="73" t="s">
        <v>615</v>
      </c>
      <c r="D340" s="23"/>
      <c r="E340" s="24"/>
      <c r="F340" s="23"/>
      <c r="G340" s="25"/>
      <c r="H340" s="22">
        <f t="shared" si="3"/>
        <v>0</v>
      </c>
      <c r="I340" s="139"/>
      <c r="J340" s="142"/>
      <c r="K340" s="16"/>
      <c r="L340" s="8"/>
      <c r="M340" s="9"/>
      <c r="N340" s="9"/>
      <c r="O340" s="9"/>
      <c r="P340" s="9"/>
      <c r="Q340" s="9"/>
    </row>
    <row r="341" spans="1:17" ht="15" customHeight="1">
      <c r="A341" s="1"/>
      <c r="B341" s="78"/>
      <c r="C341" s="73" t="s">
        <v>616</v>
      </c>
      <c r="D341" s="23"/>
      <c r="E341" s="24"/>
      <c r="F341" s="23"/>
      <c r="G341" s="25"/>
      <c r="H341" s="22">
        <f t="shared" si="3"/>
        <v>0</v>
      </c>
      <c r="I341" s="139"/>
      <c r="J341" s="142"/>
      <c r="K341" s="16"/>
      <c r="L341" s="8"/>
      <c r="M341" s="9"/>
      <c r="N341" s="9"/>
      <c r="O341" s="9"/>
      <c r="P341" s="9"/>
      <c r="Q341" s="9"/>
    </row>
    <row r="342" spans="1:17" ht="15" customHeight="1">
      <c r="A342" s="1"/>
      <c r="B342" s="78"/>
      <c r="C342" s="64" t="s">
        <v>739</v>
      </c>
      <c r="D342" s="23"/>
      <c r="E342" s="24"/>
      <c r="F342" s="438">
        <v>1</v>
      </c>
      <c r="G342" s="440"/>
      <c r="H342" s="22">
        <f>SUM(H337:H341)*$I$3*F342</f>
        <v>0</v>
      </c>
      <c r="I342" s="139"/>
      <c r="J342" s="142"/>
      <c r="K342" s="16"/>
      <c r="L342" s="8"/>
      <c r="M342" s="9"/>
      <c r="N342" s="9"/>
      <c r="O342" s="9"/>
      <c r="P342" s="9"/>
      <c r="Q342" s="9"/>
    </row>
    <row r="343" spans="1:17" ht="15" customHeight="1">
      <c r="A343" s="1"/>
      <c r="B343" s="79"/>
      <c r="C343" s="66" t="s">
        <v>448</v>
      </c>
      <c r="D343" s="80"/>
      <c r="E343" s="57"/>
      <c r="F343" s="80"/>
      <c r="G343" s="58"/>
      <c r="H343" s="68"/>
      <c r="I343" s="144">
        <f>SUM(H337:H342)</f>
        <v>0</v>
      </c>
      <c r="J343" s="142"/>
      <c r="K343" s="16"/>
      <c r="L343" s="8"/>
      <c r="M343" s="9"/>
      <c r="N343" s="9"/>
      <c r="O343" s="9"/>
      <c r="P343" s="9"/>
      <c r="Q343" s="9"/>
    </row>
    <row r="344" spans="1:17" ht="15" customHeight="1">
      <c r="A344" s="1"/>
      <c r="B344" s="119" t="s">
        <v>211</v>
      </c>
      <c r="C344" s="114"/>
      <c r="D344" s="120"/>
      <c r="E344" s="120"/>
      <c r="F344" s="120"/>
      <c r="G344" s="121"/>
      <c r="H344" s="122"/>
      <c r="I344" s="123"/>
      <c r="J344" s="142"/>
      <c r="K344" s="16"/>
      <c r="L344" s="8"/>
      <c r="M344" s="9"/>
      <c r="N344" s="9"/>
      <c r="O344" s="9"/>
      <c r="P344" s="9"/>
      <c r="Q344" s="9"/>
    </row>
    <row r="345" spans="1:17" ht="15" customHeight="1">
      <c r="A345" s="1"/>
      <c r="B345" s="60" t="s">
        <v>577</v>
      </c>
      <c r="C345" s="74" t="s">
        <v>578</v>
      </c>
      <c r="D345" s="75"/>
      <c r="E345" s="76"/>
      <c r="F345" s="75"/>
      <c r="G345" s="77"/>
      <c r="H345" s="22">
        <f t="shared" si="3"/>
        <v>0</v>
      </c>
      <c r="I345" s="143"/>
      <c r="J345" s="142"/>
      <c r="K345" s="16"/>
      <c r="L345" s="8"/>
      <c r="M345" s="9"/>
      <c r="N345" s="9"/>
      <c r="O345" s="9"/>
      <c r="P345" s="9"/>
      <c r="Q345" s="9"/>
    </row>
    <row r="346" spans="1:17" ht="15" customHeight="1">
      <c r="A346" s="1"/>
      <c r="B346" s="63" t="s">
        <v>374</v>
      </c>
      <c r="C346" s="73" t="s">
        <v>484</v>
      </c>
      <c r="D346" s="23"/>
      <c r="E346" s="24"/>
      <c r="F346" s="23"/>
      <c r="G346" s="25"/>
      <c r="H346" s="22">
        <f t="shared" si="3"/>
        <v>0</v>
      </c>
      <c r="I346" s="139"/>
      <c r="J346" s="142"/>
      <c r="K346" s="16"/>
      <c r="L346" s="8"/>
      <c r="M346" s="9"/>
      <c r="N346" s="9"/>
      <c r="O346" s="9"/>
      <c r="P346" s="9"/>
      <c r="Q346" s="9"/>
    </row>
    <row r="347" spans="1:17" ht="15" customHeight="1">
      <c r="A347" s="1"/>
      <c r="B347" s="78"/>
      <c r="C347" s="73" t="s">
        <v>485</v>
      </c>
      <c r="D347" s="23"/>
      <c r="E347" s="24"/>
      <c r="F347" s="23"/>
      <c r="G347" s="25"/>
      <c r="H347" s="22">
        <f t="shared" si="3"/>
        <v>0</v>
      </c>
      <c r="I347" s="139"/>
      <c r="J347" s="142"/>
      <c r="K347" s="16"/>
      <c r="L347" s="8"/>
      <c r="M347" s="9"/>
      <c r="N347" s="9"/>
      <c r="O347" s="9"/>
      <c r="P347" s="9"/>
      <c r="Q347" s="9"/>
    </row>
    <row r="348" spans="1:17" ht="15" customHeight="1">
      <c r="A348" s="1"/>
      <c r="B348" s="78"/>
      <c r="C348" s="73" t="s">
        <v>615</v>
      </c>
      <c r="D348" s="23"/>
      <c r="E348" s="24"/>
      <c r="F348" s="23"/>
      <c r="G348" s="25"/>
      <c r="H348" s="22">
        <f t="shared" si="3"/>
        <v>0</v>
      </c>
      <c r="I348" s="139"/>
      <c r="J348" s="142"/>
      <c r="K348" s="16"/>
      <c r="L348" s="8"/>
      <c r="M348" s="9"/>
      <c r="N348" s="9"/>
      <c r="O348" s="9"/>
      <c r="P348" s="9"/>
      <c r="Q348" s="9"/>
    </row>
    <row r="349" spans="1:17" ht="15" customHeight="1">
      <c r="A349" s="1"/>
      <c r="B349" s="78"/>
      <c r="C349" s="73" t="s">
        <v>616</v>
      </c>
      <c r="D349" s="23"/>
      <c r="E349" s="24"/>
      <c r="F349" s="23"/>
      <c r="G349" s="25"/>
      <c r="H349" s="22">
        <f t="shared" si="3"/>
        <v>0</v>
      </c>
      <c r="I349" s="139"/>
      <c r="J349" s="142"/>
      <c r="K349" s="16"/>
      <c r="L349" s="8"/>
      <c r="M349" s="9"/>
      <c r="N349" s="9"/>
      <c r="O349" s="9"/>
      <c r="P349" s="9"/>
      <c r="Q349" s="9"/>
    </row>
    <row r="350" spans="1:17" ht="15" customHeight="1">
      <c r="A350" s="1"/>
      <c r="B350" s="78"/>
      <c r="C350" s="64" t="s">
        <v>739</v>
      </c>
      <c r="D350" s="23"/>
      <c r="E350" s="24"/>
      <c r="F350" s="438">
        <v>1</v>
      </c>
      <c r="G350" s="440"/>
      <c r="H350" s="22">
        <f>SUM(H345:H349)*$I$3*F350</f>
        <v>0</v>
      </c>
      <c r="I350" s="139"/>
      <c r="J350" s="142"/>
      <c r="K350" s="16"/>
      <c r="L350" s="8"/>
      <c r="M350" s="9"/>
      <c r="N350" s="9"/>
      <c r="O350" s="9"/>
      <c r="P350" s="9"/>
      <c r="Q350" s="9"/>
    </row>
    <row r="351" spans="1:17" ht="15" customHeight="1">
      <c r="A351" s="1"/>
      <c r="B351" s="79"/>
      <c r="C351" s="66" t="s">
        <v>448</v>
      </c>
      <c r="D351" s="80"/>
      <c r="E351" s="57"/>
      <c r="F351" s="80"/>
      <c r="G351" s="58"/>
      <c r="H351" s="68"/>
      <c r="I351" s="144">
        <f>SUM(H345:H350)</f>
        <v>0</v>
      </c>
      <c r="J351" s="142"/>
      <c r="K351" s="16"/>
      <c r="L351" s="8"/>
      <c r="M351" s="9"/>
      <c r="N351" s="9"/>
      <c r="O351" s="9"/>
      <c r="P351" s="9"/>
      <c r="Q351" s="9"/>
    </row>
    <row r="352" spans="1:17" ht="15" customHeight="1">
      <c r="A352" s="1"/>
      <c r="B352" s="119" t="s">
        <v>84</v>
      </c>
      <c r="C352" s="114"/>
      <c r="D352" s="120"/>
      <c r="E352" s="120"/>
      <c r="F352" s="120"/>
      <c r="G352" s="121"/>
      <c r="H352" s="122"/>
      <c r="I352" s="123"/>
      <c r="J352" s="142"/>
      <c r="K352" s="16"/>
      <c r="L352" s="8"/>
      <c r="M352" s="9"/>
      <c r="N352" s="9"/>
      <c r="O352" s="9"/>
      <c r="P352" s="9"/>
      <c r="Q352" s="9"/>
    </row>
    <row r="353" spans="1:17" ht="15" customHeight="1">
      <c r="A353" s="1"/>
      <c r="B353" s="60" t="s">
        <v>577</v>
      </c>
      <c r="C353" s="74" t="s">
        <v>578</v>
      </c>
      <c r="D353" s="75"/>
      <c r="E353" s="76"/>
      <c r="F353" s="75"/>
      <c r="G353" s="77"/>
      <c r="H353" s="22">
        <f t="shared" si="3"/>
        <v>0</v>
      </c>
      <c r="I353" s="143"/>
      <c r="J353" s="142"/>
      <c r="K353" s="16"/>
      <c r="L353" s="8"/>
      <c r="M353" s="9"/>
      <c r="N353" s="9"/>
      <c r="O353" s="9"/>
      <c r="P353" s="9"/>
      <c r="Q353" s="9"/>
    </row>
    <row r="354" spans="1:17" ht="15" customHeight="1">
      <c r="A354" s="1"/>
      <c r="B354" s="63" t="s">
        <v>374</v>
      </c>
      <c r="C354" s="73" t="s">
        <v>484</v>
      </c>
      <c r="D354" s="23"/>
      <c r="E354" s="24"/>
      <c r="F354" s="23"/>
      <c r="G354" s="25"/>
      <c r="H354" s="22">
        <f t="shared" si="3"/>
        <v>0</v>
      </c>
      <c r="I354" s="139"/>
      <c r="J354" s="142"/>
      <c r="K354" s="16"/>
      <c r="L354" s="8"/>
      <c r="M354" s="9"/>
      <c r="N354" s="9"/>
      <c r="O354" s="9"/>
      <c r="P354" s="9"/>
      <c r="Q354" s="9"/>
    </row>
    <row r="355" spans="1:17" ht="15" customHeight="1">
      <c r="A355" s="1"/>
      <c r="B355" s="78"/>
      <c r="C355" s="73" t="s">
        <v>485</v>
      </c>
      <c r="D355" s="23"/>
      <c r="E355" s="24"/>
      <c r="F355" s="23"/>
      <c r="G355" s="25"/>
      <c r="H355" s="22">
        <f t="shared" si="3"/>
        <v>0</v>
      </c>
      <c r="I355" s="139"/>
      <c r="J355" s="142"/>
      <c r="K355" s="16"/>
      <c r="L355" s="8"/>
      <c r="M355" s="9"/>
      <c r="N355" s="9"/>
      <c r="O355" s="9"/>
      <c r="P355" s="9"/>
      <c r="Q355" s="9"/>
    </row>
    <row r="356" spans="1:17" ht="15" customHeight="1">
      <c r="A356" s="1"/>
      <c r="B356" s="78"/>
      <c r="C356" s="73" t="s">
        <v>615</v>
      </c>
      <c r="D356" s="23"/>
      <c r="E356" s="24"/>
      <c r="F356" s="23"/>
      <c r="G356" s="25"/>
      <c r="H356" s="22">
        <f t="shared" si="3"/>
        <v>0</v>
      </c>
      <c r="I356" s="139"/>
      <c r="J356" s="142"/>
      <c r="K356" s="16"/>
      <c r="L356" s="8"/>
      <c r="M356" s="9"/>
      <c r="N356" s="9"/>
      <c r="O356" s="9"/>
      <c r="P356" s="9"/>
      <c r="Q356" s="9"/>
    </row>
    <row r="357" spans="1:17" ht="15" customHeight="1">
      <c r="A357" s="1"/>
      <c r="B357" s="78"/>
      <c r="C357" s="73" t="s">
        <v>616</v>
      </c>
      <c r="D357" s="23"/>
      <c r="E357" s="24"/>
      <c r="F357" s="23"/>
      <c r="G357" s="25"/>
      <c r="H357" s="22">
        <f t="shared" si="3"/>
        <v>0</v>
      </c>
      <c r="I357" s="139"/>
      <c r="J357" s="142"/>
      <c r="K357" s="16"/>
      <c r="L357" s="8"/>
      <c r="M357" s="9"/>
      <c r="N357" s="9"/>
      <c r="O357" s="9"/>
      <c r="P357" s="9"/>
      <c r="Q357" s="9"/>
    </row>
    <row r="358" spans="1:17" ht="15" customHeight="1">
      <c r="A358" s="1"/>
      <c r="B358" s="78"/>
      <c r="C358" s="64" t="s">
        <v>739</v>
      </c>
      <c r="D358" s="23"/>
      <c r="E358" s="24"/>
      <c r="F358" s="438">
        <v>1</v>
      </c>
      <c r="G358" s="440"/>
      <c r="H358" s="22">
        <f>SUM(H353:H357)*$I$3*F358</f>
        <v>0</v>
      </c>
      <c r="I358" s="139"/>
      <c r="J358" s="142"/>
      <c r="K358" s="16"/>
      <c r="L358" s="8"/>
      <c r="M358" s="9"/>
      <c r="N358" s="9"/>
      <c r="O358" s="9"/>
      <c r="P358" s="9"/>
      <c r="Q358" s="9"/>
    </row>
    <row r="359" spans="1:17" ht="15" customHeight="1">
      <c r="A359" s="1"/>
      <c r="B359" s="79"/>
      <c r="C359" s="66" t="s">
        <v>448</v>
      </c>
      <c r="D359" s="80"/>
      <c r="E359" s="57"/>
      <c r="F359" s="80"/>
      <c r="G359" s="58"/>
      <c r="H359" s="68"/>
      <c r="I359" s="144">
        <f>SUM(H353:H358)</f>
        <v>0</v>
      </c>
      <c r="J359" s="142"/>
      <c r="K359" s="16"/>
      <c r="L359" s="8"/>
      <c r="M359" s="9"/>
      <c r="N359" s="9"/>
      <c r="O359" s="9"/>
      <c r="P359" s="9"/>
      <c r="Q359" s="9"/>
    </row>
    <row r="360" spans="1:17" ht="15" customHeight="1">
      <c r="A360" s="1"/>
      <c r="B360" s="119" t="s">
        <v>85</v>
      </c>
      <c r="C360" s="114"/>
      <c r="D360" s="120"/>
      <c r="E360" s="120"/>
      <c r="F360" s="120"/>
      <c r="G360" s="121"/>
      <c r="H360" s="122"/>
      <c r="I360" s="123"/>
      <c r="J360" s="142"/>
      <c r="K360" s="16"/>
      <c r="L360" s="8"/>
      <c r="M360" s="9"/>
      <c r="N360" s="9"/>
      <c r="O360" s="9"/>
      <c r="P360" s="9"/>
      <c r="Q360" s="9"/>
    </row>
    <row r="361" spans="1:17" ht="15" customHeight="1">
      <c r="A361" s="1"/>
      <c r="B361" s="60" t="s">
        <v>577</v>
      </c>
      <c r="C361" s="74" t="s">
        <v>578</v>
      </c>
      <c r="D361" s="75"/>
      <c r="E361" s="76"/>
      <c r="F361" s="75"/>
      <c r="G361" s="77"/>
      <c r="H361" s="22">
        <f t="shared" si="3"/>
        <v>0</v>
      </c>
      <c r="I361" s="143"/>
      <c r="J361" s="142"/>
      <c r="K361" s="16"/>
      <c r="L361" s="8"/>
      <c r="M361" s="9"/>
      <c r="N361" s="9"/>
      <c r="O361" s="9"/>
      <c r="P361" s="9"/>
      <c r="Q361" s="9"/>
    </row>
    <row r="362" spans="1:17" ht="15" customHeight="1">
      <c r="A362" s="1"/>
      <c r="B362" s="63" t="s">
        <v>374</v>
      </c>
      <c r="C362" s="73" t="s">
        <v>484</v>
      </c>
      <c r="D362" s="23"/>
      <c r="E362" s="24"/>
      <c r="F362" s="23"/>
      <c r="G362" s="25"/>
      <c r="H362" s="22">
        <f t="shared" si="3"/>
        <v>0</v>
      </c>
      <c r="I362" s="139"/>
      <c r="J362" s="142"/>
      <c r="K362" s="16"/>
      <c r="L362" s="8"/>
      <c r="M362" s="9"/>
      <c r="N362" s="9"/>
      <c r="O362" s="9"/>
      <c r="P362" s="9"/>
      <c r="Q362" s="9"/>
    </row>
    <row r="363" spans="1:17" ht="15" customHeight="1">
      <c r="A363" s="1"/>
      <c r="B363" s="78"/>
      <c r="C363" s="73" t="s">
        <v>485</v>
      </c>
      <c r="D363" s="23"/>
      <c r="E363" s="24"/>
      <c r="F363" s="23"/>
      <c r="G363" s="25"/>
      <c r="H363" s="22">
        <f t="shared" si="3"/>
        <v>0</v>
      </c>
      <c r="I363" s="139"/>
      <c r="J363" s="142"/>
      <c r="K363" s="16"/>
      <c r="L363" s="8"/>
      <c r="M363" s="9"/>
      <c r="N363" s="9"/>
      <c r="O363" s="9"/>
      <c r="P363" s="9"/>
      <c r="Q363" s="9"/>
    </row>
    <row r="364" spans="1:17" ht="15" customHeight="1">
      <c r="A364" s="1"/>
      <c r="B364" s="78"/>
      <c r="C364" s="73" t="s">
        <v>615</v>
      </c>
      <c r="D364" s="23"/>
      <c r="E364" s="24"/>
      <c r="F364" s="23"/>
      <c r="G364" s="25"/>
      <c r="H364" s="22">
        <f t="shared" si="3"/>
        <v>0</v>
      </c>
      <c r="I364" s="139"/>
      <c r="J364" s="142"/>
      <c r="K364" s="16"/>
      <c r="L364" s="8"/>
      <c r="M364" s="9"/>
      <c r="N364" s="9"/>
      <c r="O364" s="9"/>
      <c r="P364" s="9"/>
      <c r="Q364" s="9"/>
    </row>
    <row r="365" spans="1:17" ht="15" customHeight="1">
      <c r="A365" s="1"/>
      <c r="B365" s="78"/>
      <c r="C365" s="73" t="s">
        <v>616</v>
      </c>
      <c r="D365" s="23"/>
      <c r="E365" s="24"/>
      <c r="F365" s="23"/>
      <c r="G365" s="25"/>
      <c r="H365" s="22">
        <f t="shared" si="3"/>
        <v>0</v>
      </c>
      <c r="I365" s="139"/>
      <c r="J365" s="142"/>
      <c r="K365" s="16"/>
      <c r="L365" s="8"/>
      <c r="M365" s="9"/>
      <c r="N365" s="9"/>
      <c r="O365" s="9"/>
      <c r="P365" s="9"/>
      <c r="Q365" s="9"/>
    </row>
    <row r="366" spans="1:17" ht="15" customHeight="1">
      <c r="A366" s="1"/>
      <c r="B366" s="78"/>
      <c r="C366" s="64" t="s">
        <v>739</v>
      </c>
      <c r="D366" s="23"/>
      <c r="E366" s="24"/>
      <c r="F366" s="438">
        <v>1</v>
      </c>
      <c r="G366" s="440"/>
      <c r="H366" s="22">
        <f>SUM(H361:H365)*$I$3*F366</f>
        <v>0</v>
      </c>
      <c r="I366" s="139"/>
      <c r="J366" s="142"/>
      <c r="K366" s="16"/>
      <c r="L366" s="8"/>
      <c r="M366" s="9"/>
      <c r="N366" s="9"/>
      <c r="O366" s="9"/>
      <c r="P366" s="9"/>
      <c r="Q366" s="9"/>
    </row>
    <row r="367" spans="1:17" ht="15" customHeight="1">
      <c r="A367" s="1"/>
      <c r="B367" s="79"/>
      <c r="C367" s="66" t="s">
        <v>448</v>
      </c>
      <c r="D367" s="80"/>
      <c r="E367" s="57"/>
      <c r="F367" s="80"/>
      <c r="G367" s="58"/>
      <c r="H367" s="68"/>
      <c r="I367" s="144">
        <f>SUM(H361:H366)</f>
        <v>0</v>
      </c>
      <c r="J367" s="142"/>
      <c r="K367" s="16"/>
      <c r="L367" s="8"/>
      <c r="M367" s="9"/>
      <c r="N367" s="9"/>
      <c r="O367" s="9"/>
      <c r="P367" s="9"/>
      <c r="Q367" s="9"/>
    </row>
    <row r="368" spans="1:17" ht="15" customHeight="1">
      <c r="A368" s="1"/>
      <c r="B368" s="147" t="s">
        <v>385</v>
      </c>
      <c r="C368" s="232"/>
      <c r="D368" s="241"/>
      <c r="E368" s="120"/>
      <c r="F368" s="120"/>
      <c r="G368" s="121"/>
      <c r="H368" s="122"/>
      <c r="I368" s="240"/>
      <c r="J368" s="142"/>
      <c r="K368" s="16"/>
      <c r="L368" s="8"/>
      <c r="M368" s="9"/>
      <c r="N368" s="9"/>
      <c r="O368" s="9"/>
      <c r="P368" s="9"/>
      <c r="Q368" s="9"/>
    </row>
    <row r="369" spans="1:17" ht="15" customHeight="1">
      <c r="A369" s="1"/>
      <c r="B369" s="79" t="s">
        <v>86</v>
      </c>
      <c r="C369" s="99"/>
      <c r="D369" s="57"/>
      <c r="E369" s="57"/>
      <c r="F369" s="57"/>
      <c r="G369" s="58"/>
      <c r="H369" s="86">
        <f t="shared" si="3"/>
        <v>0</v>
      </c>
      <c r="I369" s="87"/>
      <c r="J369" s="142"/>
      <c r="K369" s="16"/>
      <c r="L369" s="8"/>
      <c r="M369" s="9"/>
      <c r="N369" s="9"/>
      <c r="O369" s="9"/>
      <c r="P369" s="9"/>
      <c r="Q369" s="9"/>
    </row>
    <row r="370" spans="1:17" ht="15" customHeight="1">
      <c r="A370" s="1"/>
      <c r="B370" s="60" t="s">
        <v>577</v>
      </c>
      <c r="C370" s="74" t="s">
        <v>578</v>
      </c>
      <c r="D370" s="75"/>
      <c r="E370" s="76"/>
      <c r="F370" s="75"/>
      <c r="G370" s="77"/>
      <c r="H370" s="22">
        <f t="shared" si="3"/>
        <v>0</v>
      </c>
      <c r="I370" s="143"/>
      <c r="J370" s="142"/>
      <c r="K370" s="16"/>
      <c r="L370" s="8"/>
      <c r="M370" s="9"/>
      <c r="N370" s="9"/>
      <c r="O370" s="9"/>
      <c r="P370" s="9"/>
      <c r="Q370" s="9"/>
    </row>
    <row r="371" spans="1:17" ht="15" customHeight="1">
      <c r="A371" s="1"/>
      <c r="B371" s="63" t="s">
        <v>374</v>
      </c>
      <c r="C371" s="73" t="s">
        <v>484</v>
      </c>
      <c r="D371" s="23"/>
      <c r="E371" s="24"/>
      <c r="F371" s="23"/>
      <c r="G371" s="25"/>
      <c r="H371" s="22">
        <f t="shared" si="3"/>
        <v>0</v>
      </c>
      <c r="I371" s="139"/>
      <c r="J371" s="142"/>
      <c r="K371" s="16"/>
      <c r="L371" s="8"/>
      <c r="M371" s="9"/>
      <c r="N371" s="9"/>
      <c r="O371" s="9"/>
      <c r="P371" s="9"/>
      <c r="Q371" s="9"/>
    </row>
    <row r="372" spans="1:17" ht="15" customHeight="1">
      <c r="A372" s="1"/>
      <c r="B372" s="78"/>
      <c r="C372" s="73" t="s">
        <v>485</v>
      </c>
      <c r="D372" s="23"/>
      <c r="E372" s="24"/>
      <c r="F372" s="23"/>
      <c r="G372" s="25"/>
      <c r="H372" s="22">
        <f t="shared" si="3"/>
        <v>0</v>
      </c>
      <c r="I372" s="139"/>
      <c r="J372" s="142"/>
      <c r="K372" s="16"/>
      <c r="L372" s="8"/>
      <c r="M372" s="9"/>
      <c r="N372" s="9"/>
      <c r="O372" s="9"/>
      <c r="P372" s="9"/>
      <c r="Q372" s="9"/>
    </row>
    <row r="373" spans="1:17" ht="15" customHeight="1">
      <c r="A373" s="1"/>
      <c r="B373" s="78"/>
      <c r="C373" s="73" t="s">
        <v>615</v>
      </c>
      <c r="D373" s="23"/>
      <c r="E373" s="24"/>
      <c r="F373" s="23"/>
      <c r="G373" s="25"/>
      <c r="H373" s="22">
        <f t="shared" si="3"/>
        <v>0</v>
      </c>
      <c r="I373" s="139"/>
      <c r="J373" s="142"/>
      <c r="K373" s="16"/>
      <c r="L373" s="8"/>
      <c r="M373" s="9"/>
      <c r="N373" s="9"/>
      <c r="O373" s="9"/>
      <c r="P373" s="9"/>
      <c r="Q373" s="9"/>
    </row>
    <row r="374" spans="1:17" ht="15" customHeight="1">
      <c r="A374" s="1"/>
      <c r="B374" s="78"/>
      <c r="C374" s="73" t="s">
        <v>616</v>
      </c>
      <c r="D374" s="23"/>
      <c r="E374" s="24"/>
      <c r="F374" s="23"/>
      <c r="G374" s="25"/>
      <c r="H374" s="22">
        <f t="shared" si="3"/>
        <v>0</v>
      </c>
      <c r="I374" s="139"/>
      <c r="J374" s="142"/>
      <c r="K374" s="16"/>
      <c r="L374" s="8"/>
      <c r="M374" s="9"/>
      <c r="N374" s="9"/>
      <c r="O374" s="9"/>
      <c r="P374" s="9"/>
      <c r="Q374" s="9"/>
    </row>
    <row r="375" spans="1:17" ht="15" customHeight="1">
      <c r="A375" s="1"/>
      <c r="B375" s="78"/>
      <c r="C375" s="64" t="s">
        <v>739</v>
      </c>
      <c r="D375" s="23"/>
      <c r="E375" s="24"/>
      <c r="F375" s="438">
        <v>1</v>
      </c>
      <c r="G375" s="440"/>
      <c r="H375" s="22">
        <f>SUM(H370:H374)*$I$3*F375</f>
        <v>0</v>
      </c>
      <c r="I375" s="139"/>
      <c r="J375" s="142"/>
      <c r="K375" s="16"/>
      <c r="L375" s="8"/>
      <c r="M375" s="9"/>
      <c r="N375" s="9"/>
      <c r="O375" s="9"/>
      <c r="P375" s="9"/>
      <c r="Q375" s="9"/>
    </row>
    <row r="376" spans="1:17" ht="15" customHeight="1">
      <c r="A376" s="1"/>
      <c r="B376" s="79"/>
      <c r="C376" s="66" t="s">
        <v>448</v>
      </c>
      <c r="D376" s="80"/>
      <c r="E376" s="57"/>
      <c r="F376" s="80"/>
      <c r="G376" s="58"/>
      <c r="H376" s="68"/>
      <c r="I376" s="144">
        <f>SUM(H370:H375)</f>
        <v>0</v>
      </c>
      <c r="J376" s="142"/>
      <c r="K376" s="16"/>
      <c r="L376" s="8"/>
      <c r="M376" s="9"/>
      <c r="N376" s="9"/>
      <c r="O376" s="9"/>
      <c r="P376" s="9"/>
      <c r="Q376" s="9"/>
    </row>
    <row r="377" spans="1:17" ht="15" customHeight="1">
      <c r="A377" s="1"/>
      <c r="B377" s="119" t="s">
        <v>87</v>
      </c>
      <c r="C377" s="114"/>
      <c r="D377" s="120"/>
      <c r="E377" s="120"/>
      <c r="F377" s="120"/>
      <c r="G377" s="121"/>
      <c r="H377" s="122"/>
      <c r="I377" s="123"/>
      <c r="J377" s="142"/>
      <c r="K377" s="16"/>
      <c r="L377" s="8"/>
      <c r="M377" s="9"/>
      <c r="N377" s="9"/>
      <c r="O377" s="9"/>
      <c r="P377" s="9"/>
      <c r="Q377" s="9"/>
    </row>
    <row r="378" spans="1:17" ht="15" customHeight="1">
      <c r="A378" s="1"/>
      <c r="B378" s="60" t="s">
        <v>577</v>
      </c>
      <c r="C378" s="74" t="s">
        <v>578</v>
      </c>
      <c r="D378" s="75"/>
      <c r="E378" s="76"/>
      <c r="F378" s="75"/>
      <c r="G378" s="77"/>
      <c r="H378" s="22">
        <f t="shared" si="3"/>
        <v>0</v>
      </c>
      <c r="I378" s="143"/>
      <c r="J378" s="142"/>
      <c r="K378" s="16"/>
      <c r="L378" s="8"/>
      <c r="M378" s="9"/>
      <c r="N378" s="9"/>
      <c r="O378" s="9"/>
      <c r="P378" s="9"/>
      <c r="Q378" s="9"/>
    </row>
    <row r="379" spans="1:17" ht="15" customHeight="1">
      <c r="A379" s="1"/>
      <c r="B379" s="63" t="s">
        <v>374</v>
      </c>
      <c r="C379" s="73" t="s">
        <v>484</v>
      </c>
      <c r="D379" s="23"/>
      <c r="E379" s="24"/>
      <c r="F379" s="23"/>
      <c r="G379" s="25"/>
      <c r="H379" s="22">
        <f t="shared" si="3"/>
        <v>0</v>
      </c>
      <c r="I379" s="139"/>
      <c r="J379" s="142"/>
      <c r="K379" s="16"/>
      <c r="L379" s="8"/>
      <c r="M379" s="9"/>
      <c r="N379" s="9"/>
      <c r="O379" s="9"/>
      <c r="P379" s="9"/>
      <c r="Q379" s="9"/>
    </row>
    <row r="380" spans="1:17" ht="15" customHeight="1">
      <c r="A380" s="1"/>
      <c r="B380" s="78"/>
      <c r="C380" s="73" t="s">
        <v>485</v>
      </c>
      <c r="D380" s="23"/>
      <c r="E380" s="24"/>
      <c r="F380" s="23"/>
      <c r="G380" s="25"/>
      <c r="H380" s="22">
        <f t="shared" si="3"/>
        <v>0</v>
      </c>
      <c r="I380" s="139"/>
      <c r="J380" s="142"/>
      <c r="K380" s="16"/>
      <c r="L380" s="8"/>
      <c r="M380" s="9"/>
      <c r="N380" s="9"/>
      <c r="O380" s="9"/>
      <c r="P380" s="9"/>
      <c r="Q380" s="9"/>
    </row>
    <row r="381" spans="1:17" ht="15" customHeight="1">
      <c r="A381" s="1"/>
      <c r="B381" s="78"/>
      <c r="C381" s="73" t="s">
        <v>615</v>
      </c>
      <c r="D381" s="23"/>
      <c r="E381" s="24"/>
      <c r="F381" s="23"/>
      <c r="G381" s="25"/>
      <c r="H381" s="22">
        <f t="shared" si="3"/>
        <v>0</v>
      </c>
      <c r="I381" s="139"/>
      <c r="J381" s="142"/>
      <c r="K381" s="16"/>
      <c r="L381" s="8"/>
      <c r="M381" s="9"/>
      <c r="N381" s="9"/>
      <c r="O381" s="9"/>
      <c r="P381" s="9"/>
      <c r="Q381" s="9"/>
    </row>
    <row r="382" spans="1:17" ht="15" customHeight="1">
      <c r="A382" s="1"/>
      <c r="B382" s="78"/>
      <c r="C382" s="73" t="s">
        <v>616</v>
      </c>
      <c r="D382" s="23"/>
      <c r="E382" s="24"/>
      <c r="F382" s="23"/>
      <c r="G382" s="25"/>
      <c r="H382" s="22">
        <f t="shared" si="3"/>
        <v>0</v>
      </c>
      <c r="I382" s="139"/>
      <c r="J382" s="142"/>
      <c r="K382" s="16"/>
      <c r="L382" s="8"/>
      <c r="M382" s="9"/>
      <c r="N382" s="9"/>
      <c r="O382" s="9"/>
      <c r="P382" s="9"/>
      <c r="Q382" s="9"/>
    </row>
    <row r="383" spans="1:17" ht="15" customHeight="1">
      <c r="A383" s="1"/>
      <c r="B383" s="78"/>
      <c r="C383" s="64" t="s">
        <v>739</v>
      </c>
      <c r="D383" s="23"/>
      <c r="E383" s="24"/>
      <c r="F383" s="438">
        <v>1</v>
      </c>
      <c r="G383" s="440"/>
      <c r="H383" s="22">
        <f>SUM(H378:H382)*$I$3*F383</f>
        <v>0</v>
      </c>
      <c r="I383" s="139"/>
      <c r="J383" s="142"/>
      <c r="K383" s="16"/>
      <c r="L383" s="8"/>
      <c r="M383" s="9"/>
      <c r="N383" s="9"/>
      <c r="O383" s="9"/>
      <c r="P383" s="9"/>
      <c r="Q383" s="9"/>
    </row>
    <row r="384" spans="1:17" ht="15" customHeight="1">
      <c r="A384" s="1"/>
      <c r="B384" s="79"/>
      <c r="C384" s="66" t="s">
        <v>448</v>
      </c>
      <c r="D384" s="80"/>
      <c r="E384" s="57"/>
      <c r="F384" s="80"/>
      <c r="G384" s="58"/>
      <c r="H384" s="68"/>
      <c r="I384" s="144">
        <f>SUM(H378:H383)</f>
        <v>0</v>
      </c>
      <c r="J384" s="142"/>
      <c r="K384" s="16"/>
      <c r="L384" s="8"/>
      <c r="M384" s="9"/>
      <c r="N384" s="9"/>
      <c r="O384" s="9"/>
      <c r="P384" s="9"/>
      <c r="Q384" s="9"/>
    </row>
    <row r="385" spans="1:17" ht="15" customHeight="1">
      <c r="A385" s="1"/>
      <c r="B385" s="147" t="s">
        <v>512</v>
      </c>
      <c r="C385" s="232"/>
      <c r="D385" s="241"/>
      <c r="E385" s="120"/>
      <c r="F385" s="120"/>
      <c r="G385" s="121"/>
      <c r="H385" s="122"/>
      <c r="I385" s="240"/>
      <c r="J385" s="142"/>
      <c r="K385" s="16"/>
      <c r="L385" s="8"/>
      <c r="M385" s="9"/>
      <c r="N385" s="9"/>
      <c r="O385" s="9"/>
      <c r="P385" s="9"/>
      <c r="Q385" s="9"/>
    </row>
    <row r="386" spans="1:17" ht="15" customHeight="1">
      <c r="A386" s="1"/>
      <c r="B386" s="79" t="s">
        <v>88</v>
      </c>
      <c r="C386" s="99"/>
      <c r="D386" s="57"/>
      <c r="E386" s="57"/>
      <c r="F386" s="57"/>
      <c r="G386" s="58"/>
      <c r="H386" s="86"/>
      <c r="I386" s="87"/>
      <c r="J386" s="142"/>
      <c r="K386" s="16"/>
      <c r="L386" s="8"/>
      <c r="M386" s="9"/>
      <c r="N386" s="9"/>
      <c r="O386" s="9"/>
      <c r="P386" s="9"/>
      <c r="Q386" s="9"/>
    </row>
    <row r="387" spans="1:17" ht="15" customHeight="1">
      <c r="A387" s="1"/>
      <c r="B387" s="60" t="s">
        <v>577</v>
      </c>
      <c r="C387" s="74" t="s">
        <v>578</v>
      </c>
      <c r="D387" s="75"/>
      <c r="E387" s="76"/>
      <c r="F387" s="75"/>
      <c r="G387" s="77"/>
      <c r="H387" s="22">
        <f t="shared" si="3"/>
        <v>0</v>
      </c>
      <c r="I387" s="143"/>
      <c r="J387" s="142"/>
      <c r="K387" s="16"/>
      <c r="L387" s="8"/>
      <c r="M387" s="9"/>
      <c r="N387" s="9"/>
      <c r="O387" s="9"/>
      <c r="P387" s="9"/>
      <c r="Q387" s="9"/>
    </row>
    <row r="388" spans="1:17" ht="15" customHeight="1">
      <c r="A388" s="1"/>
      <c r="B388" s="63" t="s">
        <v>374</v>
      </c>
      <c r="C388" s="73" t="s">
        <v>484</v>
      </c>
      <c r="D388" s="23"/>
      <c r="E388" s="24"/>
      <c r="F388" s="23"/>
      <c r="G388" s="25"/>
      <c r="H388" s="22">
        <f t="shared" si="3"/>
        <v>0</v>
      </c>
      <c r="I388" s="139"/>
      <c r="J388" s="142"/>
      <c r="K388" s="16"/>
      <c r="L388" s="8"/>
      <c r="M388" s="9"/>
      <c r="N388" s="9"/>
      <c r="O388" s="9"/>
      <c r="P388" s="9"/>
      <c r="Q388" s="9"/>
    </row>
    <row r="389" spans="1:17" ht="15" customHeight="1">
      <c r="A389" s="1"/>
      <c r="B389" s="78"/>
      <c r="C389" s="73" t="s">
        <v>485</v>
      </c>
      <c r="D389" s="23"/>
      <c r="E389" s="24"/>
      <c r="F389" s="23"/>
      <c r="G389" s="25"/>
      <c r="H389" s="22">
        <f t="shared" si="3"/>
        <v>0</v>
      </c>
      <c r="I389" s="139"/>
      <c r="J389" s="142"/>
      <c r="K389" s="16"/>
      <c r="L389" s="8"/>
      <c r="M389" s="9"/>
      <c r="N389" s="9"/>
      <c r="O389" s="9"/>
      <c r="P389" s="9"/>
      <c r="Q389" s="9"/>
    </row>
    <row r="390" spans="1:17" ht="15" customHeight="1">
      <c r="A390" s="1"/>
      <c r="B390" s="78"/>
      <c r="C390" s="73" t="s">
        <v>615</v>
      </c>
      <c r="D390" s="23"/>
      <c r="E390" s="24"/>
      <c r="F390" s="23"/>
      <c r="G390" s="25"/>
      <c r="H390" s="22">
        <f t="shared" si="3"/>
        <v>0</v>
      </c>
      <c r="I390" s="139"/>
      <c r="J390" s="142"/>
      <c r="K390" s="16"/>
      <c r="L390" s="8"/>
      <c r="M390" s="9"/>
      <c r="N390" s="9"/>
      <c r="O390" s="9"/>
      <c r="P390" s="9"/>
      <c r="Q390" s="9"/>
    </row>
    <row r="391" spans="1:17" ht="15" customHeight="1">
      <c r="A391" s="1"/>
      <c r="B391" s="78"/>
      <c r="C391" s="73" t="s">
        <v>616</v>
      </c>
      <c r="D391" s="23"/>
      <c r="E391" s="24"/>
      <c r="F391" s="23"/>
      <c r="G391" s="25"/>
      <c r="H391" s="22">
        <f t="shared" si="3"/>
        <v>0</v>
      </c>
      <c r="I391" s="139"/>
      <c r="J391" s="142"/>
      <c r="K391" s="16"/>
      <c r="L391" s="8"/>
      <c r="M391" s="9"/>
      <c r="N391" s="9"/>
      <c r="O391" s="9"/>
      <c r="P391" s="9"/>
      <c r="Q391" s="9"/>
    </row>
    <row r="392" spans="1:17" ht="15" customHeight="1">
      <c r="A392" s="1"/>
      <c r="B392" s="78"/>
      <c r="C392" s="64" t="s">
        <v>739</v>
      </c>
      <c r="D392" s="23"/>
      <c r="E392" s="24"/>
      <c r="F392" s="438">
        <v>1</v>
      </c>
      <c r="G392" s="440"/>
      <c r="H392" s="22">
        <f>SUM(H387:H391)*$I$3*F392</f>
        <v>0</v>
      </c>
      <c r="I392" s="139"/>
      <c r="J392" s="142"/>
      <c r="K392" s="16"/>
      <c r="L392" s="8"/>
      <c r="M392" s="9"/>
      <c r="N392" s="9"/>
      <c r="O392" s="9"/>
      <c r="P392" s="9"/>
      <c r="Q392" s="9"/>
    </row>
    <row r="393" spans="1:17" ht="15" customHeight="1">
      <c r="A393" s="1"/>
      <c r="B393" s="79"/>
      <c r="C393" s="66" t="s">
        <v>448</v>
      </c>
      <c r="D393" s="80"/>
      <c r="E393" s="57"/>
      <c r="F393" s="80"/>
      <c r="G393" s="58"/>
      <c r="H393" s="68"/>
      <c r="I393" s="144">
        <f>SUM(H387:H392)</f>
        <v>0</v>
      </c>
      <c r="J393" s="142"/>
      <c r="K393" s="16"/>
      <c r="L393" s="8"/>
      <c r="M393" s="9"/>
      <c r="N393" s="9"/>
      <c r="O393" s="9"/>
      <c r="P393" s="9"/>
      <c r="Q393" s="9"/>
    </row>
    <row r="394" spans="1:17" ht="14.25" customHeight="1">
      <c r="A394" s="1"/>
      <c r="B394" s="119" t="s">
        <v>89</v>
      </c>
      <c r="C394" s="114"/>
      <c r="D394" s="120"/>
      <c r="E394" s="120"/>
      <c r="F394" s="120"/>
      <c r="G394" s="121"/>
      <c r="H394" s="122"/>
      <c r="I394" s="123"/>
      <c r="J394" s="142"/>
      <c r="K394" s="16"/>
      <c r="L394" s="8"/>
      <c r="M394" s="9"/>
      <c r="N394" s="9"/>
      <c r="O394" s="9"/>
      <c r="P394" s="9"/>
      <c r="Q394" s="9"/>
    </row>
    <row r="395" spans="1:17" ht="15" customHeight="1">
      <c r="A395" s="1"/>
      <c r="B395" s="60" t="s">
        <v>577</v>
      </c>
      <c r="C395" s="74" t="s">
        <v>578</v>
      </c>
      <c r="D395" s="75"/>
      <c r="E395" s="76"/>
      <c r="F395" s="75"/>
      <c r="G395" s="77"/>
      <c r="H395" s="22">
        <f t="shared" si="3"/>
        <v>0</v>
      </c>
      <c r="I395" s="143"/>
      <c r="J395" s="142"/>
      <c r="K395" s="16"/>
      <c r="L395" s="8"/>
      <c r="M395" s="9"/>
      <c r="N395" s="9"/>
      <c r="O395" s="9"/>
      <c r="P395" s="9"/>
      <c r="Q395" s="9"/>
    </row>
    <row r="396" spans="1:17" ht="15" customHeight="1">
      <c r="A396" s="1"/>
      <c r="B396" s="63" t="s">
        <v>374</v>
      </c>
      <c r="C396" s="73" t="s">
        <v>484</v>
      </c>
      <c r="D396" s="23"/>
      <c r="E396" s="24"/>
      <c r="F396" s="23"/>
      <c r="G396" s="25"/>
      <c r="H396" s="22">
        <f t="shared" si="3"/>
        <v>0</v>
      </c>
      <c r="I396" s="139"/>
      <c r="J396" s="142"/>
      <c r="K396" s="16"/>
      <c r="L396" s="8"/>
      <c r="M396" s="9"/>
      <c r="N396" s="9"/>
      <c r="O396" s="9"/>
      <c r="P396" s="9"/>
      <c r="Q396" s="9"/>
    </row>
    <row r="397" spans="1:17" ht="15" customHeight="1">
      <c r="A397" s="1"/>
      <c r="B397" s="78"/>
      <c r="C397" s="73" t="s">
        <v>485</v>
      </c>
      <c r="D397" s="23"/>
      <c r="E397" s="24"/>
      <c r="F397" s="23"/>
      <c r="G397" s="25"/>
      <c r="H397" s="22">
        <f t="shared" si="3"/>
        <v>0</v>
      </c>
      <c r="I397" s="139"/>
      <c r="J397" s="142"/>
      <c r="K397" s="16"/>
      <c r="L397" s="8"/>
      <c r="M397" s="9"/>
      <c r="N397" s="9"/>
      <c r="O397" s="9"/>
      <c r="P397" s="9"/>
      <c r="Q397" s="9"/>
    </row>
    <row r="398" spans="1:17" ht="15" customHeight="1">
      <c r="A398" s="1"/>
      <c r="B398" s="78"/>
      <c r="C398" s="73" t="s">
        <v>615</v>
      </c>
      <c r="D398" s="23"/>
      <c r="E398" s="24"/>
      <c r="F398" s="23"/>
      <c r="G398" s="25"/>
      <c r="H398" s="22">
        <f t="shared" si="3"/>
        <v>0</v>
      </c>
      <c r="I398" s="139"/>
      <c r="J398" s="142"/>
      <c r="K398" s="16"/>
      <c r="L398" s="8"/>
      <c r="M398" s="9"/>
      <c r="N398" s="9"/>
      <c r="O398" s="9"/>
      <c r="P398" s="9"/>
      <c r="Q398" s="9"/>
    </row>
    <row r="399" spans="1:17" ht="15" customHeight="1">
      <c r="A399" s="1"/>
      <c r="B399" s="78"/>
      <c r="C399" s="73" t="s">
        <v>616</v>
      </c>
      <c r="D399" s="23"/>
      <c r="E399" s="24"/>
      <c r="F399" s="23"/>
      <c r="G399" s="25"/>
      <c r="H399" s="22">
        <f t="shared" si="3"/>
        <v>0</v>
      </c>
      <c r="I399" s="139"/>
      <c r="J399" s="142"/>
      <c r="K399" s="16"/>
      <c r="L399" s="8"/>
      <c r="M399" s="9"/>
      <c r="N399" s="9"/>
      <c r="O399" s="9"/>
      <c r="P399" s="9"/>
      <c r="Q399" s="9"/>
    </row>
    <row r="400" spans="1:17" ht="15" customHeight="1">
      <c r="A400" s="1"/>
      <c r="B400" s="78"/>
      <c r="C400" s="64" t="s">
        <v>739</v>
      </c>
      <c r="D400" s="23"/>
      <c r="E400" s="24"/>
      <c r="F400" s="438">
        <v>1</v>
      </c>
      <c r="G400" s="440"/>
      <c r="H400" s="22">
        <f>SUM(H395:H399)*$I$3*F400</f>
        <v>0</v>
      </c>
      <c r="I400" s="139"/>
      <c r="J400" s="142"/>
      <c r="K400" s="16"/>
      <c r="L400" s="8"/>
      <c r="M400" s="9"/>
      <c r="N400" s="9"/>
      <c r="O400" s="9"/>
      <c r="P400" s="9"/>
      <c r="Q400" s="9"/>
    </row>
    <row r="401" spans="1:17" ht="15" customHeight="1">
      <c r="A401" s="1"/>
      <c r="B401" s="79"/>
      <c r="C401" s="66" t="s">
        <v>448</v>
      </c>
      <c r="D401" s="80"/>
      <c r="E401" s="57"/>
      <c r="F401" s="80"/>
      <c r="G401" s="58"/>
      <c r="H401" s="68"/>
      <c r="I401" s="144">
        <f>SUM(H395:H400)</f>
        <v>0</v>
      </c>
      <c r="J401" s="142"/>
      <c r="K401" s="16"/>
      <c r="L401" s="8"/>
      <c r="M401" s="9"/>
      <c r="N401" s="9"/>
      <c r="O401" s="9"/>
      <c r="P401" s="9"/>
      <c r="Q401" s="9"/>
    </row>
    <row r="402" spans="1:17" ht="15" customHeight="1">
      <c r="A402" s="1"/>
      <c r="B402" s="119" t="s">
        <v>90</v>
      </c>
      <c r="C402" s="114"/>
      <c r="D402" s="120"/>
      <c r="E402" s="120"/>
      <c r="F402" s="120"/>
      <c r="G402" s="121"/>
      <c r="H402" s="122"/>
      <c r="I402" s="123"/>
      <c r="J402" s="142"/>
      <c r="K402" s="16"/>
      <c r="L402" s="8"/>
      <c r="M402" s="9"/>
      <c r="N402" s="9"/>
      <c r="O402" s="9"/>
      <c r="P402" s="9"/>
      <c r="Q402" s="9"/>
    </row>
    <row r="403" spans="1:17" ht="15" customHeight="1">
      <c r="A403" s="1"/>
      <c r="B403" s="60" t="s">
        <v>577</v>
      </c>
      <c r="C403" s="74" t="s">
        <v>578</v>
      </c>
      <c r="D403" s="75"/>
      <c r="E403" s="76"/>
      <c r="F403" s="75"/>
      <c r="G403" s="77"/>
      <c r="H403" s="22">
        <f t="shared" si="3"/>
        <v>0</v>
      </c>
      <c r="I403" s="143"/>
      <c r="J403" s="142"/>
      <c r="K403" s="16"/>
      <c r="L403" s="8"/>
      <c r="M403" s="9"/>
      <c r="N403" s="9"/>
      <c r="O403" s="9"/>
      <c r="P403" s="9"/>
      <c r="Q403" s="9"/>
    </row>
    <row r="404" spans="1:17" ht="15" customHeight="1">
      <c r="A404" s="1"/>
      <c r="B404" s="63" t="s">
        <v>374</v>
      </c>
      <c r="C404" s="73" t="s">
        <v>484</v>
      </c>
      <c r="D404" s="23"/>
      <c r="E404" s="24"/>
      <c r="F404" s="23"/>
      <c r="G404" s="25"/>
      <c r="H404" s="22">
        <f t="shared" si="3"/>
        <v>0</v>
      </c>
      <c r="I404" s="139"/>
      <c r="J404" s="142"/>
      <c r="K404" s="16"/>
      <c r="L404" s="8"/>
      <c r="M404" s="9"/>
      <c r="N404" s="9"/>
      <c r="O404" s="9"/>
      <c r="P404" s="9"/>
      <c r="Q404" s="9"/>
    </row>
    <row r="405" spans="1:17" ht="15" customHeight="1">
      <c r="A405" s="1"/>
      <c r="B405" s="78"/>
      <c r="C405" s="73" t="s">
        <v>485</v>
      </c>
      <c r="D405" s="23"/>
      <c r="E405" s="24"/>
      <c r="F405" s="23"/>
      <c r="G405" s="25"/>
      <c r="H405" s="22">
        <f t="shared" si="3"/>
        <v>0</v>
      </c>
      <c r="I405" s="139"/>
      <c r="J405" s="142"/>
      <c r="K405" s="16"/>
      <c r="L405" s="8"/>
      <c r="M405" s="9"/>
      <c r="N405" s="9"/>
      <c r="O405" s="9"/>
      <c r="P405" s="9"/>
      <c r="Q405" s="9"/>
    </row>
    <row r="406" spans="1:17" ht="15" customHeight="1">
      <c r="A406" s="1"/>
      <c r="B406" s="78"/>
      <c r="C406" s="73" t="s">
        <v>615</v>
      </c>
      <c r="D406" s="23"/>
      <c r="E406" s="24"/>
      <c r="F406" s="23"/>
      <c r="G406" s="25"/>
      <c r="H406" s="22">
        <f t="shared" si="3"/>
        <v>0</v>
      </c>
      <c r="I406" s="139"/>
      <c r="J406" s="142"/>
      <c r="K406" s="16"/>
      <c r="L406" s="8"/>
      <c r="M406" s="9"/>
      <c r="N406" s="9"/>
      <c r="O406" s="9"/>
      <c r="P406" s="9"/>
      <c r="Q406" s="9"/>
    </row>
    <row r="407" spans="1:17" ht="15" customHeight="1">
      <c r="A407" s="1"/>
      <c r="B407" s="78"/>
      <c r="C407" s="73" t="s">
        <v>616</v>
      </c>
      <c r="D407" s="23"/>
      <c r="E407" s="24"/>
      <c r="F407" s="23"/>
      <c r="G407" s="25"/>
      <c r="H407" s="22">
        <f t="shared" si="3"/>
        <v>0</v>
      </c>
      <c r="I407" s="139"/>
      <c r="J407" s="142"/>
      <c r="K407" s="16"/>
      <c r="L407" s="8"/>
      <c r="M407" s="9"/>
      <c r="N407" s="9"/>
      <c r="O407" s="9"/>
      <c r="P407" s="9"/>
      <c r="Q407" s="9"/>
    </row>
    <row r="408" spans="1:17" ht="15" customHeight="1">
      <c r="A408" s="1"/>
      <c r="B408" s="78"/>
      <c r="C408" s="64" t="s">
        <v>739</v>
      </c>
      <c r="D408" s="23"/>
      <c r="E408" s="24"/>
      <c r="F408" s="438">
        <v>1</v>
      </c>
      <c r="G408" s="440"/>
      <c r="H408" s="22">
        <f>SUM(H403:H407)*$I$3*F408</f>
        <v>0</v>
      </c>
      <c r="I408" s="139"/>
      <c r="J408" s="142"/>
      <c r="K408" s="16"/>
      <c r="L408" s="8"/>
      <c r="M408" s="9"/>
      <c r="N408" s="9"/>
      <c r="O408" s="9"/>
      <c r="P408" s="9"/>
      <c r="Q408" s="9"/>
    </row>
    <row r="409" spans="1:17" ht="15" customHeight="1">
      <c r="A409" s="1"/>
      <c r="B409" s="79"/>
      <c r="C409" s="66" t="s">
        <v>448</v>
      </c>
      <c r="D409" s="80"/>
      <c r="E409" s="57"/>
      <c r="F409" s="80"/>
      <c r="G409" s="58"/>
      <c r="H409" s="68"/>
      <c r="I409" s="144">
        <f>SUM(H403:H408)</f>
        <v>0</v>
      </c>
      <c r="J409" s="142"/>
      <c r="K409" s="16"/>
      <c r="L409" s="8"/>
      <c r="M409" s="9"/>
      <c r="N409" s="9"/>
      <c r="O409" s="9"/>
      <c r="P409" s="9"/>
      <c r="Q409" s="9"/>
    </row>
    <row r="410" spans="1:17" ht="15" customHeight="1">
      <c r="A410" s="1"/>
      <c r="B410" s="119" t="s">
        <v>91</v>
      </c>
      <c r="C410" s="114"/>
      <c r="D410" s="120"/>
      <c r="E410" s="120"/>
      <c r="F410" s="120"/>
      <c r="G410" s="121"/>
      <c r="H410" s="122"/>
      <c r="I410" s="123"/>
      <c r="J410" s="142"/>
      <c r="K410" s="16"/>
      <c r="L410" s="8"/>
      <c r="M410" s="9"/>
      <c r="N410" s="9"/>
      <c r="O410" s="9"/>
      <c r="P410" s="9"/>
      <c r="Q410" s="9"/>
    </row>
    <row r="411" spans="1:17" ht="15" customHeight="1">
      <c r="A411" s="1"/>
      <c r="B411" s="60" t="s">
        <v>577</v>
      </c>
      <c r="C411" s="74" t="s">
        <v>578</v>
      </c>
      <c r="D411" s="75"/>
      <c r="E411" s="76"/>
      <c r="F411" s="75"/>
      <c r="G411" s="77"/>
      <c r="H411" s="22">
        <f t="shared" si="3"/>
        <v>0</v>
      </c>
      <c r="I411" s="143"/>
      <c r="J411" s="142"/>
      <c r="K411" s="16"/>
      <c r="L411" s="8"/>
      <c r="M411" s="9"/>
      <c r="N411" s="9"/>
      <c r="O411" s="9"/>
      <c r="P411" s="9"/>
      <c r="Q411" s="9"/>
    </row>
    <row r="412" spans="1:17" ht="15" customHeight="1">
      <c r="A412" s="1"/>
      <c r="B412" s="63" t="s">
        <v>374</v>
      </c>
      <c r="C412" s="73" t="s">
        <v>484</v>
      </c>
      <c r="D412" s="23"/>
      <c r="E412" s="24"/>
      <c r="F412" s="23"/>
      <c r="G412" s="25"/>
      <c r="H412" s="22">
        <f t="shared" si="3"/>
        <v>0</v>
      </c>
      <c r="I412" s="139"/>
      <c r="J412" s="142"/>
      <c r="K412" s="16"/>
      <c r="L412" s="8"/>
      <c r="M412" s="9"/>
      <c r="N412" s="9"/>
      <c r="O412" s="9"/>
      <c r="P412" s="9"/>
      <c r="Q412" s="9"/>
    </row>
    <row r="413" spans="1:17" ht="15" customHeight="1">
      <c r="A413" s="1"/>
      <c r="B413" s="78"/>
      <c r="C413" s="73" t="s">
        <v>485</v>
      </c>
      <c r="D413" s="23"/>
      <c r="E413" s="24"/>
      <c r="F413" s="23"/>
      <c r="G413" s="25"/>
      <c r="H413" s="22">
        <f t="shared" si="3"/>
        <v>0</v>
      </c>
      <c r="I413" s="139"/>
      <c r="J413" s="142"/>
      <c r="K413" s="16"/>
      <c r="L413" s="8"/>
      <c r="M413" s="9"/>
      <c r="N413" s="9"/>
      <c r="O413" s="9"/>
      <c r="P413" s="9"/>
      <c r="Q413" s="9"/>
    </row>
    <row r="414" spans="1:17" ht="15" customHeight="1">
      <c r="A414" s="1"/>
      <c r="B414" s="78"/>
      <c r="C414" s="73" t="s">
        <v>615</v>
      </c>
      <c r="D414" s="23"/>
      <c r="E414" s="24"/>
      <c r="F414" s="23"/>
      <c r="G414" s="25"/>
      <c r="H414" s="22">
        <f t="shared" si="3"/>
        <v>0</v>
      </c>
      <c r="I414" s="139"/>
      <c r="J414" s="142"/>
      <c r="K414" s="16"/>
      <c r="L414" s="8"/>
      <c r="M414" s="9"/>
      <c r="N414" s="9"/>
      <c r="O414" s="9"/>
      <c r="P414" s="9"/>
      <c r="Q414" s="9"/>
    </row>
    <row r="415" spans="1:17" ht="15" customHeight="1">
      <c r="A415" s="1"/>
      <c r="B415" s="78"/>
      <c r="C415" s="73" t="s">
        <v>616</v>
      </c>
      <c r="D415" s="23"/>
      <c r="E415" s="24"/>
      <c r="F415" s="23"/>
      <c r="G415" s="25"/>
      <c r="H415" s="22">
        <f t="shared" si="3"/>
        <v>0</v>
      </c>
      <c r="I415" s="139"/>
      <c r="J415" s="142"/>
      <c r="K415" s="16"/>
      <c r="L415" s="8"/>
      <c r="M415" s="9"/>
      <c r="N415" s="9"/>
      <c r="O415" s="9"/>
      <c r="P415" s="9"/>
      <c r="Q415" s="9"/>
    </row>
    <row r="416" spans="1:17" ht="15" customHeight="1">
      <c r="A416" s="1"/>
      <c r="B416" s="78"/>
      <c r="C416" s="64" t="s">
        <v>739</v>
      </c>
      <c r="D416" s="23"/>
      <c r="E416" s="24"/>
      <c r="F416" s="438">
        <v>1</v>
      </c>
      <c r="G416" s="440"/>
      <c r="H416" s="22">
        <f>SUM(H411:H415)*$I$3*F416</f>
        <v>0</v>
      </c>
      <c r="I416" s="139"/>
      <c r="J416" s="142"/>
      <c r="K416" s="16"/>
      <c r="L416" s="8"/>
      <c r="M416" s="9"/>
      <c r="N416" s="9"/>
      <c r="O416" s="9"/>
      <c r="P416" s="9"/>
      <c r="Q416" s="9"/>
    </row>
    <row r="417" spans="1:17" ht="15" customHeight="1">
      <c r="A417" s="1"/>
      <c r="B417" s="79"/>
      <c r="C417" s="66" t="s">
        <v>448</v>
      </c>
      <c r="D417" s="80"/>
      <c r="E417" s="57"/>
      <c r="F417" s="80"/>
      <c r="G417" s="58"/>
      <c r="H417" s="68"/>
      <c r="I417" s="144">
        <f>SUM(H411:H416)</f>
        <v>0</v>
      </c>
      <c r="J417" s="142"/>
      <c r="K417" s="16"/>
      <c r="L417" s="8"/>
      <c r="M417" s="9"/>
      <c r="N417" s="9"/>
      <c r="O417" s="9"/>
      <c r="P417" s="9"/>
      <c r="Q417" s="9"/>
    </row>
    <row r="418" spans="1:17" ht="15" customHeight="1">
      <c r="A418" s="1"/>
      <c r="B418" s="119" t="s">
        <v>92</v>
      </c>
      <c r="C418" s="114"/>
      <c r="D418" s="120"/>
      <c r="E418" s="120"/>
      <c r="F418" s="120"/>
      <c r="G418" s="121"/>
      <c r="H418" s="122"/>
      <c r="I418" s="123"/>
      <c r="J418" s="142"/>
      <c r="K418" s="16"/>
      <c r="L418" s="8"/>
      <c r="M418" s="9"/>
      <c r="N418" s="9"/>
      <c r="O418" s="9"/>
      <c r="P418" s="9"/>
      <c r="Q418" s="9"/>
    </row>
    <row r="419" spans="1:17" ht="15" customHeight="1">
      <c r="A419" s="1"/>
      <c r="B419" s="60" t="s">
        <v>577</v>
      </c>
      <c r="C419" s="74" t="s">
        <v>578</v>
      </c>
      <c r="D419" s="75"/>
      <c r="E419" s="76"/>
      <c r="F419" s="75"/>
      <c r="G419" s="77"/>
      <c r="H419" s="22">
        <f t="shared" si="3"/>
        <v>0</v>
      </c>
      <c r="I419" s="143"/>
      <c r="J419" s="142"/>
      <c r="K419" s="16"/>
      <c r="L419" s="8"/>
      <c r="M419" s="9"/>
      <c r="N419" s="9"/>
      <c r="O419" s="9"/>
      <c r="P419" s="9"/>
      <c r="Q419" s="9"/>
    </row>
    <row r="420" spans="1:17" ht="15" customHeight="1">
      <c r="A420" s="1"/>
      <c r="B420" s="63" t="s">
        <v>374</v>
      </c>
      <c r="C420" s="73" t="s">
        <v>484</v>
      </c>
      <c r="D420" s="23"/>
      <c r="E420" s="24"/>
      <c r="F420" s="23"/>
      <c r="G420" s="25"/>
      <c r="H420" s="22">
        <f t="shared" si="3"/>
        <v>0</v>
      </c>
      <c r="I420" s="139"/>
      <c r="J420" s="142"/>
      <c r="K420" s="16"/>
      <c r="L420" s="8"/>
      <c r="M420" s="9"/>
      <c r="N420" s="9"/>
      <c r="O420" s="9"/>
      <c r="P420" s="9"/>
      <c r="Q420" s="9"/>
    </row>
    <row r="421" spans="1:17" ht="15" customHeight="1">
      <c r="A421" s="1"/>
      <c r="B421" s="78"/>
      <c r="C421" s="73" t="s">
        <v>485</v>
      </c>
      <c r="D421" s="23"/>
      <c r="E421" s="24"/>
      <c r="F421" s="23"/>
      <c r="G421" s="25"/>
      <c r="H421" s="22">
        <f t="shared" si="3"/>
        <v>0</v>
      </c>
      <c r="I421" s="139"/>
      <c r="J421" s="142"/>
      <c r="K421" s="16"/>
      <c r="L421" s="8"/>
      <c r="M421" s="9"/>
      <c r="N421" s="9"/>
      <c r="O421" s="9"/>
      <c r="P421" s="9"/>
      <c r="Q421" s="9"/>
    </row>
    <row r="422" spans="1:17" ht="15" customHeight="1">
      <c r="A422" s="1"/>
      <c r="B422" s="78"/>
      <c r="C422" s="73" t="s">
        <v>615</v>
      </c>
      <c r="D422" s="23"/>
      <c r="E422" s="24"/>
      <c r="F422" s="23"/>
      <c r="G422" s="25"/>
      <c r="H422" s="22">
        <f t="shared" si="3"/>
        <v>0</v>
      </c>
      <c r="I422" s="139"/>
      <c r="J422" s="142"/>
      <c r="K422" s="16"/>
      <c r="L422" s="8"/>
      <c r="M422" s="9"/>
      <c r="N422" s="9"/>
      <c r="O422" s="9"/>
      <c r="P422" s="9"/>
      <c r="Q422" s="9"/>
    </row>
    <row r="423" spans="1:17" ht="15" customHeight="1">
      <c r="A423" s="1"/>
      <c r="B423" s="78"/>
      <c r="C423" s="73" t="s">
        <v>616</v>
      </c>
      <c r="D423" s="23"/>
      <c r="E423" s="24"/>
      <c r="F423" s="23"/>
      <c r="G423" s="25"/>
      <c r="H423" s="22">
        <f t="shared" si="3"/>
        <v>0</v>
      </c>
      <c r="I423" s="139"/>
      <c r="J423" s="142"/>
      <c r="K423" s="16"/>
      <c r="L423" s="8"/>
      <c r="M423" s="9"/>
      <c r="N423" s="9"/>
      <c r="O423" s="9"/>
      <c r="P423" s="9"/>
      <c r="Q423" s="9"/>
    </row>
    <row r="424" spans="1:17" ht="15" customHeight="1">
      <c r="A424" s="1"/>
      <c r="B424" s="78"/>
      <c r="C424" s="64" t="s">
        <v>739</v>
      </c>
      <c r="D424" s="23"/>
      <c r="E424" s="24"/>
      <c r="F424" s="438">
        <v>1</v>
      </c>
      <c r="G424" s="440"/>
      <c r="H424" s="22">
        <f>SUM(H419:H423)*$I$3*F424</f>
        <v>0</v>
      </c>
      <c r="I424" s="139"/>
      <c r="J424" s="142"/>
      <c r="K424" s="16"/>
      <c r="L424" s="8"/>
      <c r="M424" s="9"/>
      <c r="N424" s="9"/>
      <c r="O424" s="9"/>
      <c r="P424" s="9"/>
      <c r="Q424" s="9"/>
    </row>
    <row r="425" spans="1:17" ht="15" customHeight="1">
      <c r="A425" s="1"/>
      <c r="B425" s="79"/>
      <c r="C425" s="66" t="s">
        <v>448</v>
      </c>
      <c r="D425" s="23"/>
      <c r="E425" s="24"/>
      <c r="F425" s="23"/>
      <c r="G425" s="25"/>
      <c r="H425" s="22"/>
      <c r="I425" s="139">
        <f>SUM(H419:H424)</f>
        <v>0</v>
      </c>
      <c r="J425" s="142"/>
      <c r="K425" s="16"/>
      <c r="L425" s="8"/>
      <c r="M425" s="9"/>
      <c r="N425" s="9"/>
      <c r="O425" s="9"/>
      <c r="P425" s="9"/>
      <c r="Q425" s="9"/>
    </row>
    <row r="426" spans="1:17" ht="15" customHeight="1">
      <c r="A426" s="1"/>
      <c r="B426" s="147" t="s">
        <v>513</v>
      </c>
      <c r="C426" s="91"/>
      <c r="D426" s="241"/>
      <c r="E426" s="120"/>
      <c r="F426" s="120"/>
      <c r="G426" s="121"/>
      <c r="H426" s="122"/>
      <c r="I426" s="240"/>
      <c r="J426" s="15"/>
      <c r="K426" s="16"/>
      <c r="L426" s="8"/>
      <c r="M426" s="9"/>
      <c r="N426" s="9"/>
      <c r="O426" s="9"/>
      <c r="P426" s="9"/>
      <c r="Q426" s="9"/>
    </row>
    <row r="427" spans="1:17" ht="15" customHeight="1">
      <c r="A427" s="1"/>
      <c r="B427" s="78" t="s">
        <v>93</v>
      </c>
      <c r="C427" s="14"/>
      <c r="D427" s="23"/>
      <c r="E427" s="24"/>
      <c r="F427" s="23"/>
      <c r="G427" s="25"/>
      <c r="H427" s="68"/>
      <c r="I427" s="139"/>
      <c r="J427" s="142"/>
      <c r="K427" s="16"/>
      <c r="L427" s="8"/>
      <c r="M427" s="9"/>
      <c r="N427" s="9"/>
      <c r="O427" s="9"/>
      <c r="P427" s="9"/>
      <c r="Q427" s="9"/>
    </row>
    <row r="428" spans="1:17" ht="15" customHeight="1">
      <c r="A428" s="1"/>
      <c r="B428" s="60" t="s">
        <v>577</v>
      </c>
      <c r="C428" s="74" t="s">
        <v>578</v>
      </c>
      <c r="D428" s="75"/>
      <c r="E428" s="76"/>
      <c r="F428" s="75"/>
      <c r="G428" s="77"/>
      <c r="H428" s="22">
        <f t="shared" si="3"/>
        <v>0</v>
      </c>
      <c r="I428" s="143"/>
      <c r="J428" s="142"/>
      <c r="K428" s="16"/>
      <c r="L428" s="8"/>
      <c r="M428" s="9"/>
      <c r="N428" s="9"/>
      <c r="O428" s="9"/>
      <c r="P428" s="9"/>
      <c r="Q428" s="9"/>
    </row>
    <row r="429" spans="1:17" ht="15" customHeight="1">
      <c r="A429" s="1"/>
      <c r="B429" s="63" t="s">
        <v>374</v>
      </c>
      <c r="C429" s="73" t="s">
        <v>484</v>
      </c>
      <c r="D429" s="23"/>
      <c r="E429" s="24"/>
      <c r="F429" s="23"/>
      <c r="G429" s="25"/>
      <c r="H429" s="22">
        <f t="shared" si="3"/>
        <v>0</v>
      </c>
      <c r="I429" s="139"/>
      <c r="J429" s="142"/>
      <c r="K429" s="16"/>
      <c r="L429" s="8"/>
      <c r="M429" s="9"/>
      <c r="N429" s="9"/>
      <c r="O429" s="9"/>
      <c r="P429" s="9"/>
      <c r="Q429" s="9"/>
    </row>
    <row r="430" spans="1:17" ht="15" customHeight="1">
      <c r="A430" s="1"/>
      <c r="B430" s="78"/>
      <c r="C430" s="73" t="s">
        <v>485</v>
      </c>
      <c r="D430" s="23"/>
      <c r="E430" s="24"/>
      <c r="F430" s="23"/>
      <c r="G430" s="25"/>
      <c r="H430" s="22">
        <f t="shared" si="3"/>
        <v>0</v>
      </c>
      <c r="I430" s="139"/>
      <c r="J430" s="142"/>
      <c r="K430" s="16"/>
      <c r="L430" s="8"/>
      <c r="M430" s="9"/>
      <c r="N430" s="9"/>
      <c r="O430" s="9"/>
      <c r="P430" s="9"/>
      <c r="Q430" s="9"/>
    </row>
    <row r="431" spans="1:17" ht="15" customHeight="1">
      <c r="A431" s="1"/>
      <c r="B431" s="78"/>
      <c r="C431" s="73" t="s">
        <v>615</v>
      </c>
      <c r="D431" s="23"/>
      <c r="E431" s="24"/>
      <c r="F431" s="23"/>
      <c r="G431" s="25"/>
      <c r="H431" s="22">
        <f t="shared" si="3"/>
        <v>0</v>
      </c>
      <c r="I431" s="139"/>
      <c r="J431" s="142"/>
      <c r="K431" s="16"/>
      <c r="L431" s="8"/>
      <c r="M431" s="9"/>
      <c r="N431" s="9"/>
      <c r="O431" s="9"/>
      <c r="P431" s="9"/>
      <c r="Q431" s="9"/>
    </row>
    <row r="432" spans="1:17" ht="15" customHeight="1">
      <c r="A432" s="1"/>
      <c r="B432" s="78"/>
      <c r="C432" s="73" t="s">
        <v>616</v>
      </c>
      <c r="D432" s="23"/>
      <c r="E432" s="24"/>
      <c r="F432" s="23"/>
      <c r="G432" s="25"/>
      <c r="H432" s="22">
        <f t="shared" si="3"/>
        <v>0</v>
      </c>
      <c r="I432" s="139"/>
      <c r="J432" s="142"/>
      <c r="K432" s="16"/>
      <c r="L432" s="8"/>
      <c r="M432" s="9"/>
      <c r="N432" s="9"/>
      <c r="O432" s="9"/>
      <c r="P432" s="9"/>
      <c r="Q432" s="9"/>
    </row>
    <row r="433" spans="1:17" ht="15" customHeight="1">
      <c r="A433" s="1"/>
      <c r="B433" s="78"/>
      <c r="C433" s="64" t="s">
        <v>739</v>
      </c>
      <c r="D433" s="23"/>
      <c r="E433" s="24"/>
      <c r="F433" s="438">
        <v>1</v>
      </c>
      <c r="G433" s="440"/>
      <c r="H433" s="22">
        <f>SUM(H428:H432)*$I$3*F433</f>
        <v>0</v>
      </c>
      <c r="I433" s="139"/>
      <c r="J433" s="142"/>
      <c r="K433" s="16"/>
      <c r="L433" s="8"/>
      <c r="M433" s="9"/>
      <c r="N433" s="9"/>
      <c r="O433" s="9"/>
      <c r="P433" s="9"/>
      <c r="Q433" s="9"/>
    </row>
    <row r="434" spans="1:17" ht="15" customHeight="1">
      <c r="A434" s="1"/>
      <c r="B434" s="79"/>
      <c r="C434" s="66" t="s">
        <v>448</v>
      </c>
      <c r="D434" s="80"/>
      <c r="E434" s="57"/>
      <c r="F434" s="80"/>
      <c r="G434" s="58"/>
      <c r="H434" s="68"/>
      <c r="I434" s="144">
        <f>SUM(H428:H433)</f>
        <v>0</v>
      </c>
      <c r="J434" s="142"/>
      <c r="K434" s="16"/>
      <c r="L434" s="8"/>
      <c r="M434" s="9"/>
      <c r="N434" s="9"/>
      <c r="O434" s="9"/>
      <c r="P434" s="9"/>
      <c r="Q434" s="9"/>
    </row>
    <row r="435" spans="1:17" ht="15" customHeight="1">
      <c r="A435" s="1"/>
      <c r="B435" s="119" t="s">
        <v>433</v>
      </c>
      <c r="C435" s="114"/>
      <c r="D435" s="120"/>
      <c r="E435" s="120"/>
      <c r="F435" s="120"/>
      <c r="G435" s="121"/>
      <c r="H435" s="122"/>
      <c r="I435" s="123"/>
      <c r="J435" s="142"/>
      <c r="K435" s="16"/>
      <c r="L435" s="8"/>
      <c r="M435" s="9"/>
      <c r="N435" s="9"/>
      <c r="O435" s="9"/>
      <c r="P435" s="9"/>
      <c r="Q435" s="9"/>
    </row>
    <row r="436" spans="1:17" ht="15" customHeight="1">
      <c r="A436" s="1"/>
      <c r="B436" s="60" t="s">
        <v>577</v>
      </c>
      <c r="C436" s="74" t="s">
        <v>578</v>
      </c>
      <c r="D436" s="75"/>
      <c r="E436" s="76"/>
      <c r="F436" s="75"/>
      <c r="G436" s="77"/>
      <c r="H436" s="22">
        <f t="shared" si="3"/>
        <v>0</v>
      </c>
      <c r="I436" s="143"/>
      <c r="J436" s="142"/>
      <c r="K436" s="16"/>
      <c r="L436" s="8"/>
      <c r="M436" s="9"/>
      <c r="N436" s="9"/>
      <c r="O436" s="9"/>
      <c r="P436" s="9"/>
      <c r="Q436" s="9"/>
    </row>
    <row r="437" spans="1:17" ht="15" customHeight="1">
      <c r="A437" s="1"/>
      <c r="B437" s="63" t="s">
        <v>374</v>
      </c>
      <c r="C437" s="73" t="s">
        <v>484</v>
      </c>
      <c r="D437" s="23"/>
      <c r="E437" s="24"/>
      <c r="F437" s="23"/>
      <c r="G437" s="25"/>
      <c r="H437" s="22">
        <f t="shared" si="3"/>
        <v>0</v>
      </c>
      <c r="I437" s="139"/>
      <c r="J437" s="142"/>
      <c r="K437" s="16"/>
      <c r="L437" s="8"/>
      <c r="M437" s="9"/>
      <c r="N437" s="9"/>
      <c r="O437" s="9"/>
      <c r="P437" s="9"/>
      <c r="Q437" s="9"/>
    </row>
    <row r="438" spans="1:17" ht="15" customHeight="1">
      <c r="A438" s="1"/>
      <c r="B438" s="78"/>
      <c r="C438" s="73" t="s">
        <v>485</v>
      </c>
      <c r="D438" s="23"/>
      <c r="E438" s="24"/>
      <c r="F438" s="23"/>
      <c r="G438" s="25"/>
      <c r="H438" s="22">
        <f t="shared" si="3"/>
        <v>0</v>
      </c>
      <c r="I438" s="139"/>
      <c r="J438" s="142"/>
      <c r="K438" s="16"/>
      <c r="L438" s="8"/>
      <c r="M438" s="9"/>
      <c r="N438" s="9"/>
      <c r="O438" s="9"/>
      <c r="P438" s="9"/>
      <c r="Q438" s="9"/>
    </row>
    <row r="439" spans="1:17" ht="15" customHeight="1">
      <c r="A439" s="1"/>
      <c r="B439" s="78"/>
      <c r="C439" s="73" t="s">
        <v>615</v>
      </c>
      <c r="D439" s="23"/>
      <c r="E439" s="24"/>
      <c r="F439" s="23"/>
      <c r="G439" s="25"/>
      <c r="H439" s="22">
        <f t="shared" si="3"/>
        <v>0</v>
      </c>
      <c r="I439" s="139"/>
      <c r="J439" s="142"/>
      <c r="K439" s="16"/>
      <c r="L439" s="8"/>
      <c r="M439" s="9"/>
      <c r="N439" s="9"/>
      <c r="O439" s="9"/>
      <c r="P439" s="9"/>
      <c r="Q439" s="9"/>
    </row>
    <row r="440" spans="1:17" ht="15" customHeight="1">
      <c r="A440" s="1"/>
      <c r="B440" s="78"/>
      <c r="C440" s="73" t="s">
        <v>616</v>
      </c>
      <c r="D440" s="23"/>
      <c r="E440" s="24"/>
      <c r="F440" s="23"/>
      <c r="G440" s="25"/>
      <c r="H440" s="22">
        <f t="shared" si="3"/>
        <v>0</v>
      </c>
      <c r="I440" s="139"/>
      <c r="J440" s="142"/>
      <c r="K440" s="16"/>
      <c r="L440" s="8"/>
      <c r="M440" s="9"/>
      <c r="N440" s="9"/>
      <c r="O440" s="9"/>
      <c r="P440" s="9"/>
      <c r="Q440" s="9"/>
    </row>
    <row r="441" spans="1:17" ht="15" customHeight="1">
      <c r="A441" s="1"/>
      <c r="B441" s="78"/>
      <c r="C441" s="64" t="s">
        <v>739</v>
      </c>
      <c r="D441" s="23"/>
      <c r="E441" s="24"/>
      <c r="F441" s="438">
        <v>1</v>
      </c>
      <c r="G441" s="440"/>
      <c r="H441" s="22">
        <f>SUM(H436:H440)*$I$3*F441</f>
        <v>0</v>
      </c>
      <c r="I441" s="139"/>
      <c r="J441" s="142"/>
      <c r="K441" s="16"/>
      <c r="L441" s="8"/>
      <c r="M441" s="9"/>
      <c r="N441" s="9"/>
      <c r="O441" s="9"/>
      <c r="P441" s="9"/>
      <c r="Q441" s="9"/>
    </row>
    <row r="442" spans="1:17" ht="15" customHeight="1">
      <c r="A442" s="1"/>
      <c r="B442" s="79"/>
      <c r="C442" s="66" t="s">
        <v>448</v>
      </c>
      <c r="D442" s="80"/>
      <c r="E442" s="57"/>
      <c r="F442" s="80"/>
      <c r="G442" s="58"/>
      <c r="H442" s="68"/>
      <c r="I442" s="144">
        <f>SUM(H436:H441)</f>
        <v>0</v>
      </c>
      <c r="J442" s="142"/>
      <c r="K442" s="16"/>
      <c r="L442" s="8"/>
      <c r="M442" s="9"/>
      <c r="N442" s="9"/>
      <c r="O442" s="9"/>
      <c r="P442" s="9"/>
      <c r="Q442" s="9"/>
    </row>
    <row r="443" spans="1:17" ht="15" customHeight="1">
      <c r="A443" s="1"/>
      <c r="B443" s="147" t="s">
        <v>524</v>
      </c>
      <c r="C443" s="232"/>
      <c r="D443" s="241"/>
      <c r="E443" s="120"/>
      <c r="F443" s="120"/>
      <c r="G443" s="121"/>
      <c r="H443" s="122"/>
      <c r="I443" s="240"/>
      <c r="J443" s="142"/>
      <c r="K443" s="16"/>
      <c r="L443" s="8"/>
      <c r="M443" s="9"/>
      <c r="N443" s="9"/>
      <c r="O443" s="9"/>
      <c r="P443" s="9"/>
      <c r="Q443" s="9"/>
    </row>
    <row r="444" spans="1:17" ht="15" customHeight="1">
      <c r="A444" s="1"/>
      <c r="B444" s="79" t="s">
        <v>434</v>
      </c>
      <c r="C444" s="99"/>
      <c r="D444" s="57"/>
      <c r="E444" s="57"/>
      <c r="F444" s="57"/>
      <c r="G444" s="58"/>
      <c r="H444" s="86"/>
      <c r="I444" s="87"/>
      <c r="J444" s="142"/>
      <c r="K444" s="16"/>
      <c r="L444" s="8"/>
      <c r="M444" s="9"/>
      <c r="N444" s="9"/>
      <c r="O444" s="9"/>
      <c r="P444" s="9"/>
      <c r="Q444" s="9"/>
    </row>
    <row r="445" spans="1:17" ht="15" customHeight="1">
      <c r="A445" s="1"/>
      <c r="B445" s="60" t="s">
        <v>577</v>
      </c>
      <c r="C445" s="74" t="s">
        <v>578</v>
      </c>
      <c r="D445" s="75"/>
      <c r="E445" s="76"/>
      <c r="F445" s="75"/>
      <c r="G445" s="77"/>
      <c r="H445" s="22">
        <f t="shared" si="3"/>
        <v>0</v>
      </c>
      <c r="I445" s="143"/>
      <c r="J445" s="142"/>
      <c r="K445" s="16"/>
      <c r="L445" s="8"/>
      <c r="M445" s="9"/>
      <c r="N445" s="9"/>
      <c r="O445" s="9"/>
      <c r="P445" s="9"/>
      <c r="Q445" s="9"/>
    </row>
    <row r="446" spans="1:17" ht="15" customHeight="1">
      <c r="A446" s="1"/>
      <c r="B446" s="63" t="s">
        <v>374</v>
      </c>
      <c r="C446" s="73" t="s">
        <v>484</v>
      </c>
      <c r="D446" s="23"/>
      <c r="E446" s="24"/>
      <c r="F446" s="23"/>
      <c r="G446" s="25"/>
      <c r="H446" s="22">
        <f t="shared" si="3"/>
        <v>0</v>
      </c>
      <c r="I446" s="139"/>
      <c r="J446" s="142"/>
      <c r="K446" s="16"/>
      <c r="L446" s="8"/>
      <c r="M446" s="9"/>
      <c r="N446" s="9"/>
      <c r="O446" s="9"/>
      <c r="P446" s="9"/>
      <c r="Q446" s="9"/>
    </row>
    <row r="447" spans="1:17" ht="15" customHeight="1">
      <c r="A447" s="1"/>
      <c r="B447" s="78"/>
      <c r="C447" s="73" t="s">
        <v>485</v>
      </c>
      <c r="D447" s="23"/>
      <c r="E447" s="24"/>
      <c r="F447" s="23"/>
      <c r="G447" s="25"/>
      <c r="H447" s="22">
        <f t="shared" si="3"/>
        <v>0</v>
      </c>
      <c r="I447" s="139"/>
      <c r="J447" s="142"/>
      <c r="K447" s="16"/>
      <c r="L447" s="8"/>
      <c r="M447" s="9"/>
      <c r="N447" s="9"/>
      <c r="O447" s="9"/>
      <c r="P447" s="9"/>
      <c r="Q447" s="9"/>
    </row>
    <row r="448" spans="1:17" ht="15" customHeight="1">
      <c r="A448" s="1"/>
      <c r="B448" s="78"/>
      <c r="C448" s="73" t="s">
        <v>615</v>
      </c>
      <c r="D448" s="23"/>
      <c r="E448" s="24"/>
      <c r="F448" s="23"/>
      <c r="G448" s="25"/>
      <c r="H448" s="22">
        <f t="shared" si="3"/>
        <v>0</v>
      </c>
      <c r="I448" s="139"/>
      <c r="J448" s="142"/>
      <c r="K448" s="16"/>
      <c r="L448" s="8"/>
      <c r="M448" s="9"/>
      <c r="N448" s="9"/>
      <c r="O448" s="9"/>
      <c r="P448" s="9"/>
      <c r="Q448" s="9"/>
    </row>
    <row r="449" spans="1:17" ht="15" customHeight="1">
      <c r="A449" s="1"/>
      <c r="B449" s="78"/>
      <c r="C449" s="73" t="s">
        <v>616</v>
      </c>
      <c r="D449" s="23"/>
      <c r="E449" s="24"/>
      <c r="F449" s="23"/>
      <c r="G449" s="25"/>
      <c r="H449" s="22">
        <f t="shared" si="3"/>
        <v>0</v>
      </c>
      <c r="I449" s="139"/>
      <c r="J449" s="142"/>
      <c r="K449" s="16"/>
      <c r="L449" s="8"/>
      <c r="M449" s="9"/>
      <c r="N449" s="9"/>
      <c r="O449" s="9"/>
      <c r="P449" s="9"/>
      <c r="Q449" s="9"/>
    </row>
    <row r="450" spans="1:17" ht="15" customHeight="1">
      <c r="A450" s="1"/>
      <c r="B450" s="78"/>
      <c r="C450" s="64" t="s">
        <v>739</v>
      </c>
      <c r="D450" s="23"/>
      <c r="E450" s="24"/>
      <c r="F450" s="438">
        <v>1</v>
      </c>
      <c r="G450" s="440"/>
      <c r="H450" s="22">
        <f>SUM(H445:H449)*$I$3*F450</f>
        <v>0</v>
      </c>
      <c r="I450" s="139"/>
      <c r="J450" s="142"/>
      <c r="K450" s="16"/>
      <c r="L450" s="8"/>
      <c r="M450" s="9"/>
      <c r="N450" s="9"/>
      <c r="O450" s="9"/>
      <c r="P450" s="9"/>
      <c r="Q450" s="9"/>
    </row>
    <row r="451" spans="1:17" ht="15" customHeight="1">
      <c r="A451" s="1"/>
      <c r="B451" s="79"/>
      <c r="C451" s="66" t="s">
        <v>448</v>
      </c>
      <c r="D451" s="80"/>
      <c r="E451" s="57"/>
      <c r="F451" s="80"/>
      <c r="G451" s="58"/>
      <c r="H451" s="68"/>
      <c r="I451" s="144">
        <f>SUM(H445:H450)</f>
        <v>0</v>
      </c>
      <c r="J451" s="142"/>
      <c r="K451" s="16"/>
      <c r="L451" s="8"/>
      <c r="M451" s="9"/>
      <c r="N451" s="9"/>
      <c r="O451" s="9"/>
      <c r="P451" s="9"/>
      <c r="Q451" s="9"/>
    </row>
    <row r="452" spans="1:17" ht="15" customHeight="1">
      <c r="A452" s="1"/>
      <c r="B452" s="119" t="s">
        <v>752</v>
      </c>
      <c r="C452" s="114"/>
      <c r="D452" s="120"/>
      <c r="E452" s="120"/>
      <c r="F452" s="120"/>
      <c r="G452" s="121"/>
      <c r="H452" s="122"/>
      <c r="I452" s="123"/>
      <c r="J452" s="142"/>
      <c r="K452" s="16"/>
      <c r="L452" s="8"/>
      <c r="M452" s="9"/>
      <c r="N452" s="9"/>
      <c r="O452" s="9"/>
      <c r="P452" s="9"/>
      <c r="Q452" s="9"/>
    </row>
    <row r="453" spans="1:17" ht="15" customHeight="1">
      <c r="A453" s="1"/>
      <c r="B453" s="60" t="s">
        <v>577</v>
      </c>
      <c r="C453" s="74" t="s">
        <v>578</v>
      </c>
      <c r="D453" s="75"/>
      <c r="E453" s="76"/>
      <c r="F453" s="75"/>
      <c r="G453" s="77"/>
      <c r="H453" s="22">
        <f t="shared" si="3"/>
        <v>0</v>
      </c>
      <c r="I453" s="143"/>
      <c r="J453" s="142"/>
      <c r="K453" s="16"/>
      <c r="L453" s="8"/>
      <c r="M453" s="9"/>
      <c r="N453" s="9"/>
      <c r="O453" s="9"/>
      <c r="P453" s="9"/>
      <c r="Q453" s="9"/>
    </row>
    <row r="454" spans="1:17" ht="15" customHeight="1">
      <c r="A454" s="1"/>
      <c r="B454" s="63" t="s">
        <v>374</v>
      </c>
      <c r="C454" s="73" t="s">
        <v>484</v>
      </c>
      <c r="D454" s="23"/>
      <c r="E454" s="24"/>
      <c r="F454" s="23"/>
      <c r="G454" s="25"/>
      <c r="H454" s="22">
        <f t="shared" si="3"/>
        <v>0</v>
      </c>
      <c r="I454" s="139"/>
      <c r="J454" s="142"/>
      <c r="K454" s="16"/>
      <c r="L454" s="8"/>
      <c r="M454" s="9"/>
      <c r="N454" s="9"/>
      <c r="O454" s="9"/>
      <c r="P454" s="9"/>
      <c r="Q454" s="9"/>
    </row>
    <row r="455" spans="1:17" ht="15" customHeight="1">
      <c r="A455" s="1"/>
      <c r="B455" s="78"/>
      <c r="C455" s="73" t="s">
        <v>485</v>
      </c>
      <c r="D455" s="23"/>
      <c r="E455" s="24"/>
      <c r="F455" s="23"/>
      <c r="G455" s="25"/>
      <c r="H455" s="22">
        <f t="shared" si="3"/>
        <v>0</v>
      </c>
      <c r="I455" s="139"/>
      <c r="J455" s="142"/>
      <c r="K455" s="16"/>
      <c r="L455" s="8"/>
      <c r="M455" s="9"/>
      <c r="N455" s="9"/>
      <c r="O455" s="9"/>
      <c r="P455" s="9"/>
      <c r="Q455" s="9"/>
    </row>
    <row r="456" spans="1:17" ht="15" customHeight="1">
      <c r="A456" s="1"/>
      <c r="B456" s="78"/>
      <c r="C456" s="73" t="s">
        <v>615</v>
      </c>
      <c r="D456" s="23"/>
      <c r="E456" s="24"/>
      <c r="F456" s="23"/>
      <c r="G456" s="25"/>
      <c r="H456" s="22">
        <f t="shared" si="3"/>
        <v>0</v>
      </c>
      <c r="I456" s="139"/>
      <c r="J456" s="142"/>
      <c r="K456" s="16"/>
      <c r="L456" s="8"/>
      <c r="M456" s="9"/>
      <c r="N456" s="9"/>
      <c r="O456" s="9"/>
      <c r="P456" s="9"/>
      <c r="Q456" s="9"/>
    </row>
    <row r="457" spans="1:17" ht="15" customHeight="1">
      <c r="A457" s="1"/>
      <c r="B457" s="78"/>
      <c r="C457" s="73" t="s">
        <v>616</v>
      </c>
      <c r="D457" s="23"/>
      <c r="E457" s="24"/>
      <c r="F457" s="23"/>
      <c r="G457" s="25"/>
      <c r="H457" s="22">
        <f t="shared" si="3"/>
        <v>0</v>
      </c>
      <c r="I457" s="139"/>
      <c r="J457" s="142"/>
      <c r="K457" s="16"/>
      <c r="L457" s="8"/>
      <c r="M457" s="9"/>
      <c r="N457" s="9"/>
      <c r="O457" s="9"/>
      <c r="P457" s="9"/>
      <c r="Q457" s="9"/>
    </row>
    <row r="458" spans="1:17" ht="15" customHeight="1">
      <c r="A458" s="1"/>
      <c r="B458" s="78"/>
      <c r="C458" s="64" t="s">
        <v>739</v>
      </c>
      <c r="D458" s="23"/>
      <c r="E458" s="24"/>
      <c r="F458" s="438">
        <v>1</v>
      </c>
      <c r="G458" s="440"/>
      <c r="H458" s="22">
        <f>SUM(H453:H457)*$I$3*F458</f>
        <v>0</v>
      </c>
      <c r="I458" s="139"/>
      <c r="J458" s="142"/>
      <c r="K458" s="16"/>
      <c r="L458" s="8"/>
      <c r="M458" s="9"/>
      <c r="N458" s="9"/>
      <c r="O458" s="9"/>
      <c r="P458" s="9"/>
      <c r="Q458" s="9"/>
    </row>
    <row r="459" spans="1:17" ht="15" customHeight="1">
      <c r="A459" s="1"/>
      <c r="B459" s="79"/>
      <c r="C459" s="66" t="s">
        <v>448</v>
      </c>
      <c r="D459" s="80"/>
      <c r="E459" s="57"/>
      <c r="F459" s="80"/>
      <c r="G459" s="58"/>
      <c r="H459" s="68"/>
      <c r="I459" s="144">
        <f>SUM(H453:H458)</f>
        <v>0</v>
      </c>
      <c r="J459" s="142"/>
      <c r="K459" s="16"/>
      <c r="L459" s="8"/>
      <c r="M459" s="9"/>
      <c r="N459" s="9"/>
      <c r="O459" s="9"/>
      <c r="P459" s="9"/>
      <c r="Q459" s="9"/>
    </row>
    <row r="460" spans="1:17" ht="15" customHeight="1">
      <c r="A460" s="1"/>
      <c r="B460" s="147" t="s">
        <v>525</v>
      </c>
      <c r="C460" s="232"/>
      <c r="D460" s="241"/>
      <c r="E460" s="120"/>
      <c r="F460" s="120"/>
      <c r="G460" s="121"/>
      <c r="H460" s="122"/>
      <c r="I460" s="240"/>
      <c r="J460" s="142"/>
      <c r="K460" s="16"/>
      <c r="L460" s="8"/>
      <c r="M460" s="9"/>
      <c r="N460" s="9"/>
      <c r="O460" s="9"/>
      <c r="P460" s="9"/>
      <c r="Q460" s="9"/>
    </row>
    <row r="461" spans="1:17" ht="15" customHeight="1">
      <c r="A461" s="1"/>
      <c r="B461" s="79" t="s">
        <v>214</v>
      </c>
      <c r="C461" s="99"/>
      <c r="D461" s="57"/>
      <c r="E461" s="57"/>
      <c r="F461" s="57"/>
      <c r="G461" s="58"/>
      <c r="H461" s="86"/>
      <c r="I461" s="87"/>
      <c r="J461" s="142"/>
      <c r="K461" s="16"/>
      <c r="L461" s="8"/>
      <c r="M461" s="9"/>
      <c r="N461" s="9"/>
      <c r="O461" s="9"/>
      <c r="P461" s="9"/>
      <c r="Q461" s="9"/>
    </row>
    <row r="462" spans="1:17" ht="15" customHeight="1">
      <c r="A462" s="1"/>
      <c r="B462" s="63" t="s">
        <v>238</v>
      </c>
      <c r="C462" s="73" t="s">
        <v>578</v>
      </c>
      <c r="D462" s="23"/>
      <c r="E462" s="24"/>
      <c r="F462" s="23"/>
      <c r="G462" s="25"/>
      <c r="H462" s="22">
        <f t="shared" si="3"/>
        <v>0</v>
      </c>
      <c r="I462" s="139"/>
      <c r="J462" s="142"/>
      <c r="K462" s="16"/>
      <c r="L462" s="8"/>
      <c r="M462" s="9"/>
      <c r="N462" s="9"/>
      <c r="O462" s="9"/>
      <c r="P462" s="9"/>
      <c r="Q462" s="9"/>
    </row>
    <row r="463" spans="1:17" ht="15" customHeight="1">
      <c r="A463" s="1"/>
      <c r="B463" s="63" t="s">
        <v>110</v>
      </c>
      <c r="C463" s="73" t="s">
        <v>484</v>
      </c>
      <c r="D463" s="23"/>
      <c r="E463" s="24"/>
      <c r="F463" s="23"/>
      <c r="G463" s="25"/>
      <c r="H463" s="22">
        <f>IF(F463=0,D463*G463,D463*F463*G463)</f>
        <v>0</v>
      </c>
      <c r="I463" s="139"/>
      <c r="J463" s="142"/>
      <c r="K463" s="16"/>
      <c r="L463" s="8"/>
      <c r="M463" s="9"/>
      <c r="N463" s="9"/>
      <c r="O463" s="9"/>
      <c r="P463" s="9"/>
      <c r="Q463" s="9"/>
    </row>
    <row r="464" spans="1:17" ht="15" customHeight="1">
      <c r="A464" s="1"/>
      <c r="B464" s="63" t="s">
        <v>374</v>
      </c>
      <c r="C464" s="73" t="s">
        <v>485</v>
      </c>
      <c r="D464" s="23"/>
      <c r="E464" s="24"/>
      <c r="F464" s="23"/>
      <c r="G464" s="25"/>
      <c r="H464" s="22">
        <f>IF(F464=0,D464*G464,D464*F464*G464)</f>
        <v>0</v>
      </c>
      <c r="I464" s="139"/>
      <c r="J464" s="142"/>
      <c r="K464" s="16"/>
      <c r="L464" s="8"/>
      <c r="M464" s="9"/>
      <c r="N464" s="9"/>
      <c r="O464" s="9"/>
      <c r="P464" s="9"/>
      <c r="Q464" s="9"/>
    </row>
    <row r="465" spans="1:17" ht="15" customHeight="1">
      <c r="A465" s="1"/>
      <c r="B465" s="78"/>
      <c r="C465" s="73" t="s">
        <v>615</v>
      </c>
      <c r="D465" s="23"/>
      <c r="E465" s="24"/>
      <c r="F465" s="23"/>
      <c r="G465" s="25"/>
      <c r="H465" s="22">
        <f>IF(F465=0,D465*G465,D465*F465*G465)</f>
        <v>0</v>
      </c>
      <c r="I465" s="139"/>
      <c r="J465" s="142"/>
      <c r="K465" s="16"/>
      <c r="L465" s="8"/>
      <c r="M465" s="9"/>
      <c r="N465" s="9"/>
      <c r="O465" s="9"/>
      <c r="P465" s="9"/>
      <c r="Q465" s="9"/>
    </row>
    <row r="466" spans="1:17" ht="15" customHeight="1">
      <c r="A466" s="1"/>
      <c r="B466" s="78"/>
      <c r="C466" s="73" t="s">
        <v>616</v>
      </c>
      <c r="D466" s="23"/>
      <c r="E466" s="24"/>
      <c r="F466" s="23"/>
      <c r="G466" s="25"/>
      <c r="H466" s="22">
        <f>IF(F466=0,D466*G466,D466*F466*G466)</f>
        <v>0</v>
      </c>
      <c r="I466" s="139"/>
      <c r="J466" s="142"/>
      <c r="K466" s="16"/>
      <c r="L466" s="8"/>
      <c r="M466" s="9"/>
      <c r="N466" s="9"/>
      <c r="O466" s="9"/>
      <c r="P466" s="9"/>
      <c r="Q466" s="9"/>
    </row>
    <row r="467" spans="1:17" ht="15" customHeight="1">
      <c r="A467" s="1"/>
      <c r="B467" s="78"/>
      <c r="C467" s="64" t="s">
        <v>739</v>
      </c>
      <c r="D467" s="23"/>
      <c r="E467" s="24"/>
      <c r="F467" s="438">
        <v>1</v>
      </c>
      <c r="G467" s="440"/>
      <c r="H467" s="22">
        <f>SUM(H462:H466)*$I$3*F467</f>
        <v>0</v>
      </c>
      <c r="I467" s="139"/>
      <c r="J467" s="142"/>
      <c r="K467" s="16"/>
      <c r="L467" s="8"/>
      <c r="M467" s="9"/>
      <c r="N467" s="9"/>
      <c r="O467" s="9"/>
      <c r="P467" s="9"/>
      <c r="Q467" s="9"/>
    </row>
    <row r="468" spans="1:17" ht="15" customHeight="1" thickBot="1">
      <c r="A468" s="1"/>
      <c r="B468" s="96"/>
      <c r="C468" s="97" t="s">
        <v>448</v>
      </c>
      <c r="D468" s="29"/>
      <c r="E468" s="30"/>
      <c r="F468" s="29"/>
      <c r="G468" s="70"/>
      <c r="H468" s="32"/>
      <c r="I468" s="140">
        <f>SUM(H462:H467)</f>
        <v>0</v>
      </c>
      <c r="J468" s="142"/>
      <c r="K468" s="16"/>
      <c r="L468" s="8"/>
      <c r="M468" s="9"/>
      <c r="N468" s="9"/>
      <c r="O468" s="9"/>
      <c r="P468" s="9"/>
      <c r="Q468" s="9"/>
    </row>
    <row r="469" spans="1:17" ht="15" customHeight="1">
      <c r="A469" s="1"/>
      <c r="B469" s="63" t="s">
        <v>238</v>
      </c>
      <c r="C469" s="73" t="s">
        <v>578</v>
      </c>
      <c r="D469" s="23"/>
      <c r="E469" s="24"/>
      <c r="F469" s="23"/>
      <c r="G469" s="25"/>
      <c r="H469" s="22">
        <f>IF(F469=0,D469*G469,D469*F469*G469)</f>
        <v>0</v>
      </c>
      <c r="I469" s="139"/>
      <c r="J469" s="142"/>
      <c r="K469" s="16"/>
      <c r="L469" s="8"/>
      <c r="M469" s="9"/>
      <c r="N469" s="9"/>
      <c r="O469" s="9"/>
      <c r="P469" s="9"/>
      <c r="Q469" s="9"/>
    </row>
    <row r="470" spans="1:17" ht="15" customHeight="1">
      <c r="A470" s="1"/>
      <c r="B470" s="63" t="s">
        <v>110</v>
      </c>
      <c r="C470" s="73" t="s">
        <v>484</v>
      </c>
      <c r="D470" s="23"/>
      <c r="E470" s="24"/>
      <c r="F470" s="23"/>
      <c r="G470" s="25"/>
      <c r="H470" s="22">
        <f>IF(F470=0,D470*G470,D470*F470*G470)</f>
        <v>0</v>
      </c>
      <c r="I470" s="139"/>
      <c r="J470" s="142"/>
      <c r="K470" s="16"/>
      <c r="L470" s="8"/>
      <c r="M470" s="9"/>
      <c r="N470" s="9"/>
      <c r="O470" s="9"/>
      <c r="P470" s="9"/>
      <c r="Q470" s="9"/>
    </row>
    <row r="471" spans="1:17" ht="15" customHeight="1">
      <c r="A471" s="1"/>
      <c r="B471" s="63" t="s">
        <v>374</v>
      </c>
      <c r="C471" s="73" t="s">
        <v>485</v>
      </c>
      <c r="D471" s="23"/>
      <c r="E471" s="24"/>
      <c r="F471" s="23"/>
      <c r="G471" s="25"/>
      <c r="H471" s="22">
        <f>IF(F471=0,D471*G471,D471*F471*G471)</f>
        <v>0</v>
      </c>
      <c r="I471" s="139"/>
      <c r="J471" s="142"/>
      <c r="K471" s="16"/>
      <c r="L471" s="8"/>
      <c r="M471" s="9"/>
      <c r="N471" s="9"/>
      <c r="O471" s="9"/>
      <c r="P471" s="9"/>
      <c r="Q471" s="9"/>
    </row>
    <row r="472" spans="1:17" ht="15" customHeight="1">
      <c r="A472" s="1"/>
      <c r="B472" s="78"/>
      <c r="C472" s="73" t="s">
        <v>615</v>
      </c>
      <c r="D472" s="23"/>
      <c r="E472" s="24"/>
      <c r="F472" s="23"/>
      <c r="G472" s="25"/>
      <c r="H472" s="22">
        <f>IF(F472=0,D472*G472,D472*F472*G472)</f>
        <v>0</v>
      </c>
      <c r="I472" s="139"/>
      <c r="J472" s="142"/>
      <c r="K472" s="16"/>
      <c r="L472" s="8"/>
      <c r="M472" s="9"/>
      <c r="N472" s="9"/>
      <c r="O472" s="9"/>
      <c r="P472" s="9"/>
      <c r="Q472" s="9"/>
    </row>
    <row r="473" spans="1:17" ht="15" customHeight="1">
      <c r="A473" s="1"/>
      <c r="B473" s="78"/>
      <c r="C473" s="73" t="s">
        <v>616</v>
      </c>
      <c r="D473" s="23"/>
      <c r="E473" s="24"/>
      <c r="F473" s="23"/>
      <c r="G473" s="25"/>
      <c r="H473" s="22">
        <f>IF(F473=0,D473*G473,D473*F473*G473)</f>
        <v>0</v>
      </c>
      <c r="I473" s="139"/>
      <c r="J473" s="142"/>
      <c r="K473" s="16"/>
      <c r="L473" s="8"/>
      <c r="M473" s="9"/>
      <c r="N473" s="9"/>
      <c r="O473" s="9"/>
      <c r="P473" s="9"/>
      <c r="Q473" s="9"/>
    </row>
    <row r="474" spans="1:17" ht="15" customHeight="1">
      <c r="A474" s="1"/>
      <c r="B474" s="78"/>
      <c r="C474" s="64" t="s">
        <v>739</v>
      </c>
      <c r="D474" s="23"/>
      <c r="E474" s="24"/>
      <c r="F474" s="438">
        <v>1</v>
      </c>
      <c r="G474" s="440"/>
      <c r="H474" s="22">
        <f>SUM(H469:H473)*$I$3*F474</f>
        <v>0</v>
      </c>
      <c r="I474" s="139"/>
      <c r="J474" s="142"/>
      <c r="K474" s="16"/>
      <c r="L474" s="8"/>
      <c r="M474" s="9"/>
      <c r="N474" s="9"/>
      <c r="O474" s="9"/>
      <c r="P474" s="9"/>
      <c r="Q474" s="9"/>
    </row>
    <row r="475" spans="1:17" ht="15" customHeight="1" thickBot="1">
      <c r="A475" s="1"/>
      <c r="B475" s="96"/>
      <c r="C475" s="97" t="s">
        <v>448</v>
      </c>
      <c r="D475" s="29"/>
      <c r="E475" s="30"/>
      <c r="F475" s="29"/>
      <c r="G475" s="70"/>
      <c r="H475" s="32"/>
      <c r="I475" s="140">
        <f>SUM(H469:H474)</f>
        <v>0</v>
      </c>
      <c r="J475" s="142"/>
      <c r="K475" s="16"/>
      <c r="L475" s="8"/>
      <c r="M475" s="9"/>
      <c r="N475" s="9"/>
      <c r="O475" s="9"/>
      <c r="P475" s="9"/>
      <c r="Q475" s="9"/>
    </row>
    <row r="476" spans="1:17" ht="15" customHeight="1">
      <c r="A476" s="1"/>
      <c r="B476" s="63" t="s">
        <v>238</v>
      </c>
      <c r="C476" s="73" t="s">
        <v>578</v>
      </c>
      <c r="D476" s="23"/>
      <c r="E476" s="24"/>
      <c r="F476" s="23"/>
      <c r="G476" s="25"/>
      <c r="H476" s="22">
        <f>IF(F476=0,D476*G476,D476*F476*G476)</f>
        <v>0</v>
      </c>
      <c r="I476" s="139"/>
      <c r="J476" s="142"/>
      <c r="K476" s="16"/>
      <c r="L476" s="8"/>
      <c r="M476" s="9"/>
      <c r="N476" s="9"/>
      <c r="O476" s="9"/>
      <c r="P476" s="9"/>
      <c r="Q476" s="9"/>
    </row>
    <row r="477" spans="1:17" ht="15" customHeight="1">
      <c r="A477" s="1"/>
      <c r="B477" s="63" t="s">
        <v>110</v>
      </c>
      <c r="C477" s="73" t="s">
        <v>484</v>
      </c>
      <c r="D477" s="23"/>
      <c r="E477" s="24"/>
      <c r="F477" s="23"/>
      <c r="G477" s="25"/>
      <c r="H477" s="22">
        <f>IF(F477=0,D477*G477,D477*F477*G477)</f>
        <v>0</v>
      </c>
      <c r="I477" s="139"/>
      <c r="J477" s="142"/>
      <c r="K477" s="16"/>
      <c r="L477" s="8"/>
      <c r="M477" s="9"/>
      <c r="N477" s="9"/>
      <c r="O477" s="9"/>
      <c r="P477" s="9"/>
      <c r="Q477" s="9"/>
    </row>
    <row r="478" spans="1:17" ht="15" customHeight="1">
      <c r="A478" s="1"/>
      <c r="B478" s="63" t="s">
        <v>374</v>
      </c>
      <c r="C478" s="73" t="s">
        <v>485</v>
      </c>
      <c r="D478" s="23"/>
      <c r="E478" s="24"/>
      <c r="F478" s="23"/>
      <c r="G478" s="25"/>
      <c r="H478" s="22">
        <f>IF(F478=0,D478*G478,D478*F478*G478)</f>
        <v>0</v>
      </c>
      <c r="I478" s="139"/>
      <c r="J478" s="142"/>
      <c r="K478" s="16"/>
      <c r="L478" s="8"/>
      <c r="M478" s="9"/>
      <c r="N478" s="9"/>
      <c r="O478" s="9"/>
      <c r="P478" s="9"/>
      <c r="Q478" s="9"/>
    </row>
    <row r="479" spans="1:17" ht="15" customHeight="1">
      <c r="A479" s="1"/>
      <c r="B479" s="78"/>
      <c r="C479" s="73" t="s">
        <v>615</v>
      </c>
      <c r="D479" s="23"/>
      <c r="E479" s="24"/>
      <c r="F479" s="23"/>
      <c r="G479" s="25"/>
      <c r="H479" s="22">
        <f>IF(F479=0,D479*G479,D479*F479*G479)</f>
        <v>0</v>
      </c>
      <c r="I479" s="139"/>
      <c r="J479" s="142"/>
      <c r="K479" s="16"/>
      <c r="L479" s="8"/>
      <c r="M479" s="9"/>
      <c r="N479" s="9"/>
      <c r="O479" s="9"/>
      <c r="P479" s="9"/>
      <c r="Q479" s="9"/>
    </row>
    <row r="480" spans="1:17" ht="15" customHeight="1">
      <c r="A480" s="1"/>
      <c r="B480" s="78"/>
      <c r="C480" s="73" t="s">
        <v>616</v>
      </c>
      <c r="D480" s="23"/>
      <c r="E480" s="24"/>
      <c r="F480" s="23"/>
      <c r="G480" s="25"/>
      <c r="H480" s="22">
        <f>IF(F480=0,D480*G480,D480*F480*G480)</f>
        <v>0</v>
      </c>
      <c r="I480" s="139"/>
      <c r="J480" s="142"/>
      <c r="K480" s="16"/>
      <c r="L480" s="8"/>
      <c r="M480" s="9"/>
      <c r="N480" s="9"/>
      <c r="O480" s="9"/>
      <c r="P480" s="9"/>
      <c r="Q480" s="9"/>
    </row>
    <row r="481" spans="1:17" ht="15" customHeight="1">
      <c r="A481" s="1"/>
      <c r="B481" s="78"/>
      <c r="C481" s="64" t="s">
        <v>739</v>
      </c>
      <c r="D481" s="23"/>
      <c r="E481" s="24"/>
      <c r="F481" s="438">
        <v>1</v>
      </c>
      <c r="G481" s="440"/>
      <c r="H481" s="22">
        <f>SUM(H476:H480)*$I$3*F481</f>
        <v>0</v>
      </c>
      <c r="I481" s="139"/>
      <c r="J481" s="142"/>
      <c r="K481" s="16"/>
      <c r="L481" s="8"/>
      <c r="M481" s="9"/>
      <c r="N481" s="9"/>
      <c r="O481" s="9"/>
      <c r="P481" s="9"/>
      <c r="Q481" s="9"/>
    </row>
    <row r="482" spans="1:17" ht="15" customHeight="1" thickBot="1">
      <c r="A482" s="1"/>
      <c r="B482" s="96"/>
      <c r="C482" s="97" t="s">
        <v>448</v>
      </c>
      <c r="D482" s="29"/>
      <c r="E482" s="30"/>
      <c r="F482" s="29"/>
      <c r="G482" s="70"/>
      <c r="H482" s="32"/>
      <c r="I482" s="140">
        <f>SUM(H476:H481)</f>
        <v>0</v>
      </c>
      <c r="J482" s="142"/>
      <c r="K482" s="16"/>
      <c r="L482" s="8"/>
      <c r="M482" s="9"/>
      <c r="N482" s="9"/>
      <c r="O482" s="9"/>
      <c r="P482" s="9"/>
      <c r="Q482" s="9"/>
    </row>
    <row r="483" spans="1:17" ht="15" customHeight="1" thickBot="1">
      <c r="A483" s="1"/>
      <c r="B483" s="132" t="s">
        <v>213</v>
      </c>
      <c r="C483" s="28"/>
      <c r="D483" s="34"/>
      <c r="E483" s="34"/>
      <c r="F483" s="34"/>
      <c r="G483" s="35"/>
      <c r="H483" s="36"/>
      <c r="I483" s="37">
        <f>K483</f>
        <v>0</v>
      </c>
      <c r="J483" s="15"/>
      <c r="K483" s="38">
        <f>SUM(I175:I482)</f>
        <v>0</v>
      </c>
      <c r="L483" s="8"/>
      <c r="M483" s="9"/>
      <c r="N483" s="9"/>
      <c r="O483" s="9"/>
      <c r="P483" s="9"/>
      <c r="Q483" s="9"/>
    </row>
    <row r="484" spans="1:17" ht="15.75" customHeight="1">
      <c r="A484" s="69"/>
      <c r="B484" s="45"/>
      <c r="C484" s="45"/>
      <c r="D484" s="81"/>
      <c r="E484" s="81"/>
      <c r="F484" s="81"/>
      <c r="G484" s="82"/>
      <c r="H484" s="83"/>
      <c r="I484" s="84"/>
      <c r="J484" s="54"/>
      <c r="K484" s="56"/>
      <c r="L484" s="44"/>
      <c r="M484" s="9"/>
      <c r="N484" s="9"/>
      <c r="O484" s="9"/>
      <c r="P484" s="9"/>
      <c r="Q484" s="9"/>
    </row>
    <row r="485" spans="1:17" ht="15.75" customHeight="1">
      <c r="A485" s="55" t="s">
        <v>494</v>
      </c>
      <c r="B485" s="112" t="s">
        <v>94</v>
      </c>
      <c r="C485" s="113"/>
      <c r="D485" s="448"/>
      <c r="E485" s="448"/>
      <c r="F485" s="448"/>
      <c r="G485" s="447"/>
      <c r="H485" s="88"/>
      <c r="I485" s="89"/>
      <c r="J485" s="54"/>
      <c r="K485" s="56"/>
      <c r="L485" s="44"/>
      <c r="M485" s="9"/>
      <c r="N485" s="9"/>
      <c r="O485" s="9"/>
      <c r="P485" s="9"/>
      <c r="Q485" s="9"/>
    </row>
    <row r="486" spans="1:17" ht="15.75" customHeight="1">
      <c r="A486" s="55"/>
      <c r="B486" s="103" t="s">
        <v>215</v>
      </c>
      <c r="C486" s="41"/>
      <c r="D486" s="438"/>
      <c r="E486" s="439"/>
      <c r="F486" s="438"/>
      <c r="G486" s="440"/>
      <c r="H486" s="22">
        <f>IF(F486=0,D486*G486,D486*F486*G486)</f>
        <v>0</v>
      </c>
      <c r="I486" s="21"/>
      <c r="J486" s="54"/>
      <c r="K486" s="56"/>
      <c r="L486" s="44"/>
      <c r="M486" s="9"/>
      <c r="N486" s="9"/>
      <c r="O486" s="9"/>
      <c r="P486" s="9"/>
      <c r="Q486" s="9"/>
    </row>
    <row r="487" spans="1:17" ht="15.75" customHeight="1">
      <c r="A487" s="55"/>
      <c r="B487" s="78" t="s">
        <v>216</v>
      </c>
      <c r="C487" s="41"/>
      <c r="D487" s="438"/>
      <c r="E487" s="439"/>
      <c r="F487" s="438"/>
      <c r="G487" s="440"/>
      <c r="H487" s="22">
        <f>IF(F487=0,D487*G487,D487*F487*G487)</f>
        <v>0</v>
      </c>
      <c r="I487" s="21"/>
      <c r="J487" s="54"/>
      <c r="K487" s="56"/>
      <c r="L487" s="44"/>
      <c r="M487" s="9"/>
      <c r="N487" s="9"/>
      <c r="O487" s="9"/>
      <c r="P487" s="9"/>
      <c r="Q487" s="9"/>
    </row>
    <row r="488" spans="1:17" ht="15.75" customHeight="1">
      <c r="A488" s="55"/>
      <c r="B488" s="78" t="s">
        <v>217</v>
      </c>
      <c r="C488" s="41"/>
      <c r="D488" s="438"/>
      <c r="E488" s="439"/>
      <c r="F488" s="438"/>
      <c r="G488" s="440"/>
      <c r="H488" s="22">
        <f>IF(F488=0,D488*G488,D488*F488*G488)</f>
        <v>0</v>
      </c>
      <c r="I488" s="21"/>
      <c r="J488" s="54"/>
      <c r="K488" s="56"/>
      <c r="L488" s="44"/>
      <c r="M488" s="9"/>
      <c r="N488" s="9"/>
      <c r="O488" s="9"/>
      <c r="P488" s="9"/>
      <c r="Q488" s="9"/>
    </row>
    <row r="489" spans="1:17" ht="15.75" customHeight="1">
      <c r="A489" s="55"/>
      <c r="B489" s="78" t="s">
        <v>218</v>
      </c>
      <c r="C489" s="41"/>
      <c r="D489" s="438"/>
      <c r="E489" s="439"/>
      <c r="F489" s="438"/>
      <c r="G489" s="440"/>
      <c r="H489" s="22">
        <f>IF(F489=0,D489*G489,D489*F489*G489)</f>
        <v>0</v>
      </c>
      <c r="I489" s="21"/>
      <c r="J489" s="54"/>
      <c r="K489" s="56"/>
      <c r="L489" s="44"/>
      <c r="M489" s="9"/>
      <c r="N489" s="9"/>
      <c r="O489" s="9"/>
      <c r="P489" s="9"/>
      <c r="Q489" s="9"/>
    </row>
    <row r="490" spans="1:17" ht="15.75" customHeight="1">
      <c r="A490" s="55"/>
      <c r="B490" s="78" t="s">
        <v>219</v>
      </c>
      <c r="C490" s="41"/>
      <c r="D490" s="438"/>
      <c r="E490" s="439"/>
      <c r="F490" s="438"/>
      <c r="G490" s="440"/>
      <c r="H490" s="22">
        <f aca="true" t="shared" si="4" ref="H490:H497">IF(F490=0,D490*G490,D490*F490*G490)</f>
        <v>0</v>
      </c>
      <c r="I490" s="21"/>
      <c r="J490" s="54"/>
      <c r="K490" s="56"/>
      <c r="L490" s="44"/>
      <c r="M490" s="9"/>
      <c r="N490" s="9"/>
      <c r="O490" s="9"/>
      <c r="P490" s="9"/>
      <c r="Q490" s="9"/>
    </row>
    <row r="491" spans="1:17" ht="15.75" customHeight="1">
      <c r="A491" s="55"/>
      <c r="B491" s="78" t="s">
        <v>220</v>
      </c>
      <c r="C491" s="41"/>
      <c r="D491" s="438"/>
      <c r="E491" s="439"/>
      <c r="F491" s="438"/>
      <c r="G491" s="440"/>
      <c r="H491" s="22">
        <f t="shared" si="4"/>
        <v>0</v>
      </c>
      <c r="I491" s="21"/>
      <c r="J491" s="54"/>
      <c r="K491" s="56"/>
      <c r="L491" s="44"/>
      <c r="M491" s="9"/>
      <c r="N491" s="9"/>
      <c r="O491" s="9"/>
      <c r="P491" s="9"/>
      <c r="Q491" s="9"/>
    </row>
    <row r="492" spans="1:17" ht="15.75" customHeight="1">
      <c r="A492" s="55"/>
      <c r="B492" s="78" t="s">
        <v>186</v>
      </c>
      <c r="C492" s="41"/>
      <c r="D492" s="438"/>
      <c r="E492" s="439"/>
      <c r="F492" s="438"/>
      <c r="G492" s="440"/>
      <c r="H492" s="22">
        <f t="shared" si="4"/>
        <v>0</v>
      </c>
      <c r="I492" s="21"/>
      <c r="J492" s="54"/>
      <c r="K492" s="56"/>
      <c r="L492" s="44"/>
      <c r="M492" s="9"/>
      <c r="N492" s="9"/>
      <c r="O492" s="9"/>
      <c r="P492" s="9"/>
      <c r="Q492" s="9"/>
    </row>
    <row r="493" spans="1:17" ht="15.75" customHeight="1">
      <c r="A493" s="55"/>
      <c r="B493" s="78" t="s">
        <v>222</v>
      </c>
      <c r="C493" s="41"/>
      <c r="D493" s="438"/>
      <c r="E493" s="439"/>
      <c r="F493" s="438"/>
      <c r="G493" s="440"/>
      <c r="H493" s="22">
        <f t="shared" si="4"/>
        <v>0</v>
      </c>
      <c r="I493" s="21"/>
      <c r="J493" s="54"/>
      <c r="K493" s="56"/>
      <c r="L493" s="44"/>
      <c r="M493" s="9"/>
      <c r="N493" s="9"/>
      <c r="O493" s="9"/>
      <c r="P493" s="9"/>
      <c r="Q493" s="9"/>
    </row>
    <row r="494" spans="1:17" ht="15.75" customHeight="1">
      <c r="A494" s="55"/>
      <c r="B494" s="78" t="s">
        <v>187</v>
      </c>
      <c r="C494" s="41"/>
      <c r="D494" s="438"/>
      <c r="E494" s="439"/>
      <c r="F494" s="438"/>
      <c r="G494" s="440"/>
      <c r="H494" s="22">
        <f t="shared" si="4"/>
        <v>0</v>
      </c>
      <c r="I494" s="21"/>
      <c r="J494" s="54"/>
      <c r="K494" s="56"/>
      <c r="L494" s="44"/>
      <c r="M494" s="9"/>
      <c r="N494" s="9"/>
      <c r="O494" s="9"/>
      <c r="P494" s="9"/>
      <c r="Q494" s="9"/>
    </row>
    <row r="495" spans="1:17" ht="15.75" customHeight="1">
      <c r="A495" s="55"/>
      <c r="B495" s="78" t="s">
        <v>427</v>
      </c>
      <c r="C495" s="41"/>
      <c r="D495" s="438"/>
      <c r="E495" s="439"/>
      <c r="F495" s="438"/>
      <c r="G495" s="440"/>
      <c r="H495" s="22">
        <f t="shared" si="4"/>
        <v>0</v>
      </c>
      <c r="I495" s="21"/>
      <c r="J495" s="54"/>
      <c r="K495" s="56"/>
      <c r="L495" s="44"/>
      <c r="M495" s="9"/>
      <c r="N495" s="9"/>
      <c r="O495" s="9"/>
      <c r="P495" s="9"/>
      <c r="Q495" s="9"/>
    </row>
    <row r="496" spans="1:17" ht="15.75" customHeight="1">
      <c r="A496" s="55"/>
      <c r="B496" s="78" t="s">
        <v>428</v>
      </c>
      <c r="C496" s="41"/>
      <c r="D496" s="438"/>
      <c r="E496" s="439"/>
      <c r="F496" s="438"/>
      <c r="G496" s="440"/>
      <c r="H496" s="22">
        <f t="shared" si="4"/>
        <v>0</v>
      </c>
      <c r="I496" s="21"/>
      <c r="J496" s="54"/>
      <c r="K496" s="56"/>
      <c r="L496" s="44"/>
      <c r="M496" s="9"/>
      <c r="N496" s="9"/>
      <c r="O496" s="9"/>
      <c r="P496" s="9"/>
      <c r="Q496" s="9"/>
    </row>
    <row r="497" spans="1:17" ht="15.75" customHeight="1">
      <c r="A497" s="55"/>
      <c r="B497" s="78" t="s">
        <v>188</v>
      </c>
      <c r="C497" s="41"/>
      <c r="D497" s="438"/>
      <c r="E497" s="439"/>
      <c r="F497" s="438"/>
      <c r="G497" s="440"/>
      <c r="H497" s="22">
        <f t="shared" si="4"/>
        <v>0</v>
      </c>
      <c r="I497" s="21"/>
      <c r="J497" s="54"/>
      <c r="K497" s="56"/>
      <c r="L497" s="44"/>
      <c r="M497" s="9"/>
      <c r="N497" s="9"/>
      <c r="O497" s="9"/>
      <c r="P497" s="9"/>
      <c r="Q497" s="9"/>
    </row>
    <row r="498" spans="1:17" ht="15.75" customHeight="1" thickBot="1">
      <c r="A498" s="69"/>
      <c r="B498" s="134" t="s">
        <v>307</v>
      </c>
      <c r="C498" s="48"/>
      <c r="D498" s="29"/>
      <c r="E498" s="30"/>
      <c r="F498" s="29"/>
      <c r="G498" s="31"/>
      <c r="H498" s="32">
        <f>IF(F498=0,D498*G498,D498*F498*G498)</f>
        <v>0</v>
      </c>
      <c r="I498" s="33">
        <f>SUM(H486:H498)</f>
        <v>0</v>
      </c>
      <c r="J498" s="54"/>
      <c r="K498" s="56"/>
      <c r="L498" s="44"/>
      <c r="M498" s="9"/>
      <c r="N498" s="9"/>
      <c r="O498" s="9"/>
      <c r="P498" s="9"/>
      <c r="Q498" s="9"/>
    </row>
    <row r="499" spans="1:17" ht="15.75" customHeight="1" thickBot="1">
      <c r="A499" s="55"/>
      <c r="B499" s="133" t="s">
        <v>601</v>
      </c>
      <c r="C499" s="49"/>
      <c r="D499" s="50"/>
      <c r="E499" s="50"/>
      <c r="F499" s="50"/>
      <c r="G499" s="51"/>
      <c r="H499" s="52"/>
      <c r="I499" s="53">
        <f>K499</f>
        <v>0</v>
      </c>
      <c r="J499" s="54"/>
      <c r="K499" s="38">
        <f>I498</f>
        <v>0</v>
      </c>
      <c r="L499" s="44"/>
      <c r="M499" s="9"/>
      <c r="N499" s="9"/>
      <c r="O499" s="9"/>
      <c r="P499" s="9"/>
      <c r="Q499" s="9"/>
    </row>
    <row r="500" spans="1:17" ht="15.75" customHeight="1">
      <c r="A500" s="69"/>
      <c r="B500" s="45"/>
      <c r="C500" s="45"/>
      <c r="D500" s="81"/>
      <c r="E500" s="81"/>
      <c r="F500" s="81"/>
      <c r="G500" s="82"/>
      <c r="H500" s="83"/>
      <c r="I500" s="84"/>
      <c r="J500" s="54"/>
      <c r="K500" s="56"/>
      <c r="L500" s="44"/>
      <c r="M500" s="9"/>
      <c r="N500" s="9"/>
      <c r="O500" s="9"/>
      <c r="P500" s="9"/>
      <c r="Q500" s="9"/>
    </row>
    <row r="501" spans="1:17" ht="15.75" customHeight="1">
      <c r="A501" s="55" t="s">
        <v>495</v>
      </c>
      <c r="B501" s="112" t="s">
        <v>587</v>
      </c>
      <c r="C501" s="113"/>
      <c r="D501" s="448"/>
      <c r="E501" s="448"/>
      <c r="F501" s="448"/>
      <c r="G501" s="447"/>
      <c r="H501" s="88"/>
      <c r="I501" s="89"/>
      <c r="J501" s="54"/>
      <c r="K501" s="56"/>
      <c r="L501" s="44"/>
      <c r="M501" s="9"/>
      <c r="N501" s="9"/>
      <c r="O501" s="9"/>
      <c r="P501" s="9"/>
      <c r="Q501" s="9"/>
    </row>
    <row r="502" spans="1:17" ht="15.75" customHeight="1">
      <c r="A502" s="55"/>
      <c r="B502" s="103" t="s">
        <v>528</v>
      </c>
      <c r="C502" s="41"/>
      <c r="D502" s="438"/>
      <c r="E502" s="439"/>
      <c r="F502" s="438"/>
      <c r="G502" s="440"/>
      <c r="H502" s="22">
        <f>IF(F502=0,D502*G502,D502*F502*G502)</f>
        <v>0</v>
      </c>
      <c r="I502" s="21"/>
      <c r="J502" s="54"/>
      <c r="K502" s="56"/>
      <c r="L502" s="44"/>
      <c r="M502" s="9"/>
      <c r="N502" s="9"/>
      <c r="O502" s="9"/>
      <c r="P502" s="9"/>
      <c r="Q502" s="9"/>
    </row>
    <row r="503" spans="1:17" ht="15.75" customHeight="1">
      <c r="A503" s="55"/>
      <c r="B503" s="78" t="s">
        <v>527</v>
      </c>
      <c r="C503" s="41"/>
      <c r="D503" s="438"/>
      <c r="E503" s="439"/>
      <c r="F503" s="438"/>
      <c r="G503" s="440"/>
      <c r="H503" s="22">
        <f>IF(F503=0,D503*G503,D503*F503*G503)</f>
        <v>0</v>
      </c>
      <c r="I503" s="21"/>
      <c r="J503" s="54"/>
      <c r="K503" s="56"/>
      <c r="L503" s="44"/>
      <c r="M503" s="9"/>
      <c r="N503" s="9"/>
      <c r="O503" s="9"/>
      <c r="P503" s="9"/>
      <c r="Q503" s="9"/>
    </row>
    <row r="504" spans="1:17" ht="15.75" customHeight="1">
      <c r="A504" s="55"/>
      <c r="B504" s="78" t="s">
        <v>308</v>
      </c>
      <c r="C504" s="41"/>
      <c r="D504" s="438"/>
      <c r="E504" s="439"/>
      <c r="F504" s="438"/>
      <c r="G504" s="440"/>
      <c r="H504" s="22">
        <f>IF(F504=0,D504*G504,D504*F504*G504)</f>
        <v>0</v>
      </c>
      <c r="I504" s="21"/>
      <c r="J504" s="54"/>
      <c r="K504" s="56"/>
      <c r="L504" s="44"/>
      <c r="M504" s="9"/>
      <c r="N504" s="9"/>
      <c r="O504" s="9"/>
      <c r="P504" s="9"/>
      <c r="Q504" s="9"/>
    </row>
    <row r="505" spans="1:17" ht="15.75" customHeight="1">
      <c r="A505" s="55"/>
      <c r="B505" s="78" t="s">
        <v>529</v>
      </c>
      <c r="C505" s="41"/>
      <c r="D505" s="438"/>
      <c r="E505" s="439"/>
      <c r="F505" s="438"/>
      <c r="G505" s="440"/>
      <c r="H505" s="22">
        <f>IF(F505=0,D505*G505,D505*F505*G505)</f>
        <v>0</v>
      </c>
      <c r="I505" s="21"/>
      <c r="J505" s="54"/>
      <c r="K505" s="56"/>
      <c r="L505" s="44"/>
      <c r="M505" s="9"/>
      <c r="N505" s="9"/>
      <c r="O505" s="9"/>
      <c r="P505" s="9"/>
      <c r="Q505" s="9"/>
    </row>
    <row r="506" spans="1:17" ht="15.75" customHeight="1">
      <c r="A506" s="55"/>
      <c r="B506" s="78" t="s">
        <v>531</v>
      </c>
      <c r="C506" s="41"/>
      <c r="D506" s="438"/>
      <c r="E506" s="439"/>
      <c r="F506" s="438"/>
      <c r="G506" s="440"/>
      <c r="H506" s="22">
        <f aca="true" t="shared" si="5" ref="H506:H513">IF(F506=0,D506*G506,D506*F506*G506)</f>
        <v>0</v>
      </c>
      <c r="I506" s="21"/>
      <c r="J506" s="54"/>
      <c r="K506" s="56"/>
      <c r="L506" s="44"/>
      <c r="M506" s="9"/>
      <c r="N506" s="9"/>
      <c r="O506" s="9"/>
      <c r="P506" s="9"/>
      <c r="Q506" s="9"/>
    </row>
    <row r="507" spans="1:17" ht="15.75" customHeight="1">
      <c r="A507" s="55"/>
      <c r="B507" s="78" t="s">
        <v>530</v>
      </c>
      <c r="C507" s="41"/>
      <c r="D507" s="438"/>
      <c r="E507" s="439"/>
      <c r="F507" s="438"/>
      <c r="G507" s="440"/>
      <c r="H507" s="22">
        <f t="shared" si="5"/>
        <v>0</v>
      </c>
      <c r="I507" s="21"/>
      <c r="J507" s="54"/>
      <c r="K507" s="56"/>
      <c r="L507" s="44"/>
      <c r="M507" s="9"/>
      <c r="N507" s="9"/>
      <c r="O507" s="9"/>
      <c r="P507" s="9"/>
      <c r="Q507" s="9"/>
    </row>
    <row r="508" spans="1:17" ht="15.75" customHeight="1">
      <c r="A508" s="55"/>
      <c r="B508" s="78" t="s">
        <v>309</v>
      </c>
      <c r="C508" s="41"/>
      <c r="D508" s="438"/>
      <c r="E508" s="439"/>
      <c r="F508" s="438"/>
      <c r="G508" s="440"/>
      <c r="H508" s="22">
        <f t="shared" si="5"/>
        <v>0</v>
      </c>
      <c r="I508" s="21"/>
      <c r="J508" s="54"/>
      <c r="K508" s="56"/>
      <c r="L508" s="44"/>
      <c r="M508" s="9"/>
      <c r="N508" s="9"/>
      <c r="O508" s="9"/>
      <c r="P508" s="9"/>
      <c r="Q508" s="9"/>
    </row>
    <row r="509" spans="1:17" ht="15.75" customHeight="1">
      <c r="A509" s="55"/>
      <c r="B509" s="78" t="s">
        <v>310</v>
      </c>
      <c r="C509" s="41"/>
      <c r="D509" s="438"/>
      <c r="E509" s="439"/>
      <c r="F509" s="438"/>
      <c r="G509" s="440"/>
      <c r="H509" s="22">
        <f t="shared" si="5"/>
        <v>0</v>
      </c>
      <c r="I509" s="21"/>
      <c r="J509" s="54"/>
      <c r="K509" s="56"/>
      <c r="L509" s="44"/>
      <c r="M509" s="9"/>
      <c r="N509" s="9"/>
      <c r="O509" s="9"/>
      <c r="P509" s="9"/>
      <c r="Q509" s="9"/>
    </row>
    <row r="510" spans="1:17" ht="15.75" customHeight="1">
      <c r="A510" s="55"/>
      <c r="B510" s="78" t="s">
        <v>311</v>
      </c>
      <c r="C510" s="41"/>
      <c r="D510" s="438"/>
      <c r="E510" s="439"/>
      <c r="F510" s="438"/>
      <c r="G510" s="440"/>
      <c r="H510" s="22">
        <f t="shared" si="5"/>
        <v>0</v>
      </c>
      <c r="I510" s="21"/>
      <c r="J510" s="54"/>
      <c r="K510" s="56"/>
      <c r="L510" s="44"/>
      <c r="M510" s="9"/>
      <c r="N510" s="9"/>
      <c r="O510" s="9"/>
      <c r="P510" s="9"/>
      <c r="Q510" s="9"/>
    </row>
    <row r="511" spans="1:17" ht="15.75" customHeight="1">
      <c r="A511" s="55"/>
      <c r="B511" s="78" t="s">
        <v>312</v>
      </c>
      <c r="C511" s="41"/>
      <c r="D511" s="438"/>
      <c r="E511" s="439"/>
      <c r="F511" s="438"/>
      <c r="G511" s="440"/>
      <c r="H511" s="22">
        <f t="shared" si="5"/>
        <v>0</v>
      </c>
      <c r="I511" s="21"/>
      <c r="J511" s="54"/>
      <c r="K511" s="56"/>
      <c r="L511" s="44"/>
      <c r="M511" s="9"/>
      <c r="N511" s="9"/>
      <c r="O511" s="9"/>
      <c r="P511" s="9"/>
      <c r="Q511" s="9"/>
    </row>
    <row r="512" spans="1:17" ht="15.75" customHeight="1">
      <c r="A512" s="55"/>
      <c r="B512" s="78" t="s">
        <v>313</v>
      </c>
      <c r="C512" s="41"/>
      <c r="D512" s="438"/>
      <c r="E512" s="439"/>
      <c r="F512" s="438"/>
      <c r="G512" s="440"/>
      <c r="H512" s="22">
        <f t="shared" si="5"/>
        <v>0</v>
      </c>
      <c r="I512" s="21"/>
      <c r="J512" s="54"/>
      <c r="K512" s="56"/>
      <c r="L512" s="44"/>
      <c r="M512" s="9"/>
      <c r="N512" s="9"/>
      <c r="O512" s="9"/>
      <c r="P512" s="9"/>
      <c r="Q512" s="9"/>
    </row>
    <row r="513" spans="1:17" ht="15.75" customHeight="1">
      <c r="A513" s="55"/>
      <c r="B513" s="127" t="s">
        <v>452</v>
      </c>
      <c r="C513" s="41"/>
      <c r="D513" s="438"/>
      <c r="E513" s="439"/>
      <c r="F513" s="438"/>
      <c r="G513" s="440"/>
      <c r="H513" s="22">
        <f t="shared" si="5"/>
        <v>0</v>
      </c>
      <c r="I513" s="21"/>
      <c r="J513" s="54"/>
      <c r="K513" s="56"/>
      <c r="L513" s="44"/>
      <c r="M513" s="9"/>
      <c r="N513" s="9"/>
      <c r="O513" s="9"/>
      <c r="P513" s="9"/>
      <c r="Q513" s="9"/>
    </row>
    <row r="514" spans="1:17" ht="15.75" customHeight="1" thickBot="1">
      <c r="A514" s="69"/>
      <c r="B514" s="78" t="s">
        <v>812</v>
      </c>
      <c r="C514" s="48"/>
      <c r="D514" s="29"/>
      <c r="E514" s="30"/>
      <c r="F514" s="29"/>
      <c r="G514" s="31"/>
      <c r="H514" s="32">
        <f>IF(F514=0,D514*G514,D514*F514*G514)</f>
        <v>0</v>
      </c>
      <c r="I514" s="33">
        <f>SUM(H502:H514)</f>
        <v>0</v>
      </c>
      <c r="J514" s="54"/>
      <c r="K514" s="56"/>
      <c r="L514" s="44"/>
      <c r="M514" s="9"/>
      <c r="N514" s="9"/>
      <c r="O514" s="9"/>
      <c r="P514" s="9"/>
      <c r="Q514" s="9"/>
    </row>
    <row r="515" spans="1:17" ht="15.75" customHeight="1" thickBot="1">
      <c r="A515" s="55"/>
      <c r="B515" s="133" t="s">
        <v>526</v>
      </c>
      <c r="C515" s="49"/>
      <c r="D515" s="50"/>
      <c r="E515" s="50"/>
      <c r="F515" s="50"/>
      <c r="G515" s="51"/>
      <c r="H515" s="52"/>
      <c r="I515" s="53">
        <f>K515</f>
        <v>0</v>
      </c>
      <c r="J515" s="54"/>
      <c r="K515" s="38">
        <f>I514</f>
        <v>0</v>
      </c>
      <c r="L515" s="44"/>
      <c r="M515" s="9"/>
      <c r="N515" s="9"/>
      <c r="O515" s="9"/>
      <c r="P515" s="9"/>
      <c r="Q515" s="9"/>
    </row>
    <row r="516" spans="1:17" ht="15.75" customHeight="1">
      <c r="A516" s="69"/>
      <c r="B516" s="45"/>
      <c r="C516" s="45"/>
      <c r="D516" s="81"/>
      <c r="E516" s="81"/>
      <c r="F516" s="81"/>
      <c r="G516" s="82"/>
      <c r="H516" s="83"/>
      <c r="I516" s="84"/>
      <c r="J516" s="54"/>
      <c r="K516" s="56"/>
      <c r="L516" s="44"/>
      <c r="M516" s="9"/>
      <c r="N516" s="9"/>
      <c r="O516" s="9"/>
      <c r="P516" s="9"/>
      <c r="Q516" s="9"/>
    </row>
    <row r="517" spans="1:17" ht="15.75" customHeight="1">
      <c r="A517" s="55" t="s">
        <v>496</v>
      </c>
      <c r="B517" s="112" t="s">
        <v>243</v>
      </c>
      <c r="C517" s="113"/>
      <c r="D517" s="448"/>
      <c r="E517" s="448"/>
      <c r="F517" s="448"/>
      <c r="G517" s="447"/>
      <c r="H517" s="88"/>
      <c r="I517" s="89"/>
      <c r="J517" s="54"/>
      <c r="K517" s="56"/>
      <c r="L517" s="44"/>
      <c r="M517" s="9"/>
      <c r="N517" s="9"/>
      <c r="O517" s="9"/>
      <c r="P517" s="9"/>
      <c r="Q517" s="9"/>
    </row>
    <row r="518" spans="1:17" ht="15.75" customHeight="1">
      <c r="A518" s="55"/>
      <c r="B518" s="147" t="s">
        <v>242</v>
      </c>
      <c r="C518" s="232"/>
      <c r="D518" s="467"/>
      <c r="E518" s="468"/>
      <c r="F518" s="468"/>
      <c r="G518" s="469"/>
      <c r="H518" s="470"/>
      <c r="I518" s="227"/>
      <c r="J518" s="54"/>
      <c r="K518" s="56"/>
      <c r="L518" s="44"/>
      <c r="M518" s="9"/>
      <c r="N518" s="9"/>
      <c r="O518" s="9"/>
      <c r="P518" s="9"/>
      <c r="Q518" s="9"/>
    </row>
    <row r="519" spans="1:17" ht="15.75" customHeight="1">
      <c r="A519" s="55"/>
      <c r="B519" s="103" t="s">
        <v>693</v>
      </c>
      <c r="C519" s="41"/>
      <c r="D519" s="438"/>
      <c r="E519" s="439"/>
      <c r="F519" s="438"/>
      <c r="G519" s="440"/>
      <c r="H519" s="22">
        <f>IF(F519=0,D519*G519,D519*F519*G519)</f>
        <v>0</v>
      </c>
      <c r="I519" s="21"/>
      <c r="J519" s="54"/>
      <c r="K519" s="56"/>
      <c r="L519" s="44"/>
      <c r="M519" s="9"/>
      <c r="N519" s="9"/>
      <c r="O519" s="9"/>
      <c r="P519" s="9"/>
      <c r="Q519" s="9"/>
    </row>
    <row r="520" spans="1:17" ht="15.75" customHeight="1">
      <c r="A520" s="55"/>
      <c r="B520" s="78" t="s">
        <v>189</v>
      </c>
      <c r="C520" s="41"/>
      <c r="D520" s="438"/>
      <c r="E520" s="439"/>
      <c r="F520" s="438"/>
      <c r="G520" s="440"/>
      <c r="H520" s="22">
        <f>IF(F520=0,D520*G520,D520*F520*G520)</f>
        <v>0</v>
      </c>
      <c r="I520" s="21"/>
      <c r="J520" s="54"/>
      <c r="K520" s="56"/>
      <c r="L520" s="44"/>
      <c r="M520" s="9"/>
      <c r="N520" s="9"/>
      <c r="O520" s="9"/>
      <c r="P520" s="9"/>
      <c r="Q520" s="9"/>
    </row>
    <row r="521" spans="1:17" ht="15.75" customHeight="1">
      <c r="A521" s="55"/>
      <c r="B521" s="78" t="s">
        <v>190</v>
      </c>
      <c r="C521" s="41"/>
      <c r="D521" s="438"/>
      <c r="E521" s="439"/>
      <c r="F521" s="438"/>
      <c r="G521" s="440"/>
      <c r="H521" s="22">
        <f aca="true" t="shared" si="6" ref="H521:H527">IF(F521=0,D521*G521,D521*F521*G521)</f>
        <v>0</v>
      </c>
      <c r="I521" s="21"/>
      <c r="J521" s="54"/>
      <c r="K521" s="56"/>
      <c r="L521" s="44"/>
      <c r="M521" s="9"/>
      <c r="N521" s="9"/>
      <c r="O521" s="9"/>
      <c r="P521" s="9"/>
      <c r="Q521" s="9"/>
    </row>
    <row r="522" spans="1:17" ht="15.75" customHeight="1">
      <c r="A522" s="55"/>
      <c r="B522" s="78" t="s">
        <v>470</v>
      </c>
      <c r="C522" s="41"/>
      <c r="D522" s="438"/>
      <c r="E522" s="439"/>
      <c r="F522" s="438"/>
      <c r="G522" s="440"/>
      <c r="H522" s="22">
        <f t="shared" si="6"/>
        <v>0</v>
      </c>
      <c r="I522" s="21"/>
      <c r="J522" s="54"/>
      <c r="K522" s="56"/>
      <c r="L522" s="44"/>
      <c r="M522" s="9"/>
      <c r="N522" s="9"/>
      <c r="O522" s="9"/>
      <c r="P522" s="9"/>
      <c r="Q522" s="9"/>
    </row>
    <row r="523" spans="1:17" ht="15.75" customHeight="1">
      <c r="A523" s="55"/>
      <c r="B523" s="78" t="s">
        <v>6</v>
      </c>
      <c r="C523" s="41"/>
      <c r="D523" s="438"/>
      <c r="E523" s="439"/>
      <c r="F523" s="438"/>
      <c r="G523" s="440"/>
      <c r="H523" s="22">
        <f t="shared" si="6"/>
        <v>0</v>
      </c>
      <c r="I523" s="21"/>
      <c r="J523" s="54"/>
      <c r="K523" s="56"/>
      <c r="L523" s="44"/>
      <c r="M523" s="9"/>
      <c r="N523" s="9"/>
      <c r="O523" s="9"/>
      <c r="P523" s="9"/>
      <c r="Q523" s="9"/>
    </row>
    <row r="524" spans="1:17" ht="15.75" customHeight="1">
      <c r="A524" s="55"/>
      <c r="B524" s="465" t="s">
        <v>244</v>
      </c>
      <c r="C524" s="466"/>
      <c r="D524" s="438"/>
      <c r="E524" s="439"/>
      <c r="F524" s="438"/>
      <c r="G524" s="440"/>
      <c r="H524" s="22"/>
      <c r="I524" s="21"/>
      <c r="J524" s="54"/>
      <c r="K524" s="56"/>
      <c r="L524" s="44"/>
      <c r="M524" s="9"/>
      <c r="N524" s="9"/>
      <c r="O524" s="9"/>
      <c r="P524" s="9"/>
      <c r="Q524" s="9"/>
    </row>
    <row r="525" spans="1:17" ht="15.75" customHeight="1">
      <c r="A525" s="55"/>
      <c r="B525" s="130" t="s">
        <v>584</v>
      </c>
      <c r="C525" s="41"/>
      <c r="D525" s="438"/>
      <c r="E525" s="439"/>
      <c r="F525" s="438"/>
      <c r="G525" s="440"/>
      <c r="H525" s="22">
        <f t="shared" si="6"/>
        <v>0</v>
      </c>
      <c r="I525" s="21"/>
      <c r="J525" s="54"/>
      <c r="K525" s="56"/>
      <c r="L525" s="44"/>
      <c r="M525" s="9"/>
      <c r="N525" s="9"/>
      <c r="O525" s="9"/>
      <c r="P525" s="9"/>
      <c r="Q525" s="9"/>
    </row>
    <row r="526" spans="1:17" ht="15.75" customHeight="1">
      <c r="A526" s="55"/>
      <c r="B526" s="130" t="s">
        <v>7</v>
      </c>
      <c r="C526" s="41"/>
      <c r="D526" s="438"/>
      <c r="E526" s="439"/>
      <c r="F526" s="438"/>
      <c r="G526" s="440"/>
      <c r="H526" s="22">
        <f t="shared" si="6"/>
        <v>0</v>
      </c>
      <c r="I526" s="21"/>
      <c r="J526" s="54"/>
      <c r="K526" s="56"/>
      <c r="L526" s="44"/>
      <c r="M526" s="9"/>
      <c r="N526" s="9"/>
      <c r="O526" s="9"/>
      <c r="P526" s="9"/>
      <c r="Q526" s="9"/>
    </row>
    <row r="527" spans="1:17" ht="15.75" customHeight="1">
      <c r="A527" s="55"/>
      <c r="B527" s="130" t="s">
        <v>223</v>
      </c>
      <c r="C527" s="41"/>
      <c r="D527" s="438"/>
      <c r="E527" s="439"/>
      <c r="F527" s="438"/>
      <c r="G527" s="440"/>
      <c r="H527" s="22">
        <f t="shared" si="6"/>
        <v>0</v>
      </c>
      <c r="I527" s="21"/>
      <c r="J527" s="54"/>
      <c r="K527" s="56"/>
      <c r="L527" s="44"/>
      <c r="M527" s="9"/>
      <c r="N527" s="9"/>
      <c r="O527" s="9"/>
      <c r="P527" s="9"/>
      <c r="Q527" s="9"/>
    </row>
    <row r="528" spans="1:17" ht="15.75" customHeight="1" thickBot="1">
      <c r="A528" s="69"/>
      <c r="B528" s="78" t="s">
        <v>224</v>
      </c>
      <c r="C528" s="48"/>
      <c r="D528" s="29"/>
      <c r="E528" s="30"/>
      <c r="F528" s="29"/>
      <c r="G528" s="31"/>
      <c r="H528" s="32">
        <f>IF(F528=0,D528*G528,D528*F528*G528)</f>
        <v>0</v>
      </c>
      <c r="I528" s="33">
        <f>SUM(H519:H528)</f>
        <v>0</v>
      </c>
      <c r="J528" s="54"/>
      <c r="K528" s="56"/>
      <c r="L528" s="44"/>
      <c r="M528" s="9"/>
      <c r="N528" s="9"/>
      <c r="O528" s="9"/>
      <c r="P528" s="9"/>
      <c r="Q528" s="9"/>
    </row>
    <row r="529" spans="1:17" ht="15.75" customHeight="1" thickBot="1">
      <c r="A529" s="55"/>
      <c r="B529" s="133" t="s">
        <v>461</v>
      </c>
      <c r="C529" s="49"/>
      <c r="D529" s="50"/>
      <c r="E529" s="50"/>
      <c r="F529" s="50"/>
      <c r="G529" s="51"/>
      <c r="H529" s="52"/>
      <c r="I529" s="53">
        <f>K529</f>
        <v>0</v>
      </c>
      <c r="J529" s="54"/>
      <c r="K529" s="38">
        <f>I528</f>
        <v>0</v>
      </c>
      <c r="L529" s="44"/>
      <c r="M529" s="9"/>
      <c r="N529" s="9"/>
      <c r="O529" s="9"/>
      <c r="P529" s="9"/>
      <c r="Q529" s="9"/>
    </row>
    <row r="530" spans="1:17" ht="15.75" customHeight="1">
      <c r="A530" s="55"/>
      <c r="B530" s="40"/>
      <c r="C530" s="45"/>
      <c r="D530" s="81"/>
      <c r="E530" s="81"/>
      <c r="F530" s="81"/>
      <c r="G530" s="82"/>
      <c r="H530" s="90"/>
      <c r="I530" s="90"/>
      <c r="J530" s="54"/>
      <c r="K530" s="56"/>
      <c r="L530" s="44"/>
      <c r="M530" s="9"/>
      <c r="N530" s="9"/>
      <c r="O530" s="9"/>
      <c r="P530" s="9"/>
      <c r="Q530" s="9"/>
    </row>
    <row r="531" spans="1:17" ht="15.75" customHeight="1">
      <c r="A531" s="55" t="s">
        <v>497</v>
      </c>
      <c r="B531" s="112" t="s">
        <v>512</v>
      </c>
      <c r="C531" s="113"/>
      <c r="D531" s="448"/>
      <c r="E531" s="448"/>
      <c r="F531" s="448"/>
      <c r="G531" s="447"/>
      <c r="H531" s="88"/>
      <c r="I531" s="89"/>
      <c r="J531" s="54"/>
      <c r="K531" s="56"/>
      <c r="L531" s="44"/>
      <c r="M531" s="9"/>
      <c r="N531" s="9"/>
      <c r="O531" s="9"/>
      <c r="P531" s="9"/>
      <c r="Q531" s="9"/>
    </row>
    <row r="532" spans="1:17" ht="15.75" customHeight="1">
      <c r="A532" s="55"/>
      <c r="B532" s="103" t="s">
        <v>695</v>
      </c>
      <c r="C532" s="41"/>
      <c r="D532" s="438"/>
      <c r="E532" s="439"/>
      <c r="F532" s="438"/>
      <c r="G532" s="440"/>
      <c r="H532" s="22">
        <f>IF(F532=0,D532*G532,D532*F532*G532)</f>
        <v>0</v>
      </c>
      <c r="I532" s="21"/>
      <c r="J532" s="54"/>
      <c r="K532" s="56"/>
      <c r="L532" s="44"/>
      <c r="M532" s="9"/>
      <c r="N532" s="9"/>
      <c r="O532" s="9"/>
      <c r="P532" s="9"/>
      <c r="Q532" s="9"/>
    </row>
    <row r="533" spans="1:17" ht="15.75" customHeight="1">
      <c r="A533" s="55"/>
      <c r="B533" s="78" t="s">
        <v>597</v>
      </c>
      <c r="C533" s="41"/>
      <c r="D533" s="438"/>
      <c r="E533" s="439"/>
      <c r="F533" s="438"/>
      <c r="G533" s="440"/>
      <c r="H533" s="22">
        <f>IF(F533=0,D533*G533,D533*F533*G533)</f>
        <v>0</v>
      </c>
      <c r="I533" s="21"/>
      <c r="J533" s="54"/>
      <c r="K533" s="56"/>
      <c r="L533" s="44"/>
      <c r="M533" s="9"/>
      <c r="N533" s="9"/>
      <c r="O533" s="9"/>
      <c r="P533" s="9"/>
      <c r="Q533" s="9"/>
    </row>
    <row r="534" spans="1:17" ht="15.75" customHeight="1">
      <c r="A534" s="55"/>
      <c r="B534" s="78" t="s">
        <v>296</v>
      </c>
      <c r="C534" s="41"/>
      <c r="D534" s="438"/>
      <c r="E534" s="439"/>
      <c r="F534" s="438"/>
      <c r="G534" s="440"/>
      <c r="H534" s="22">
        <f>IF(F534=0,D534*G534,D534*F534*G534)</f>
        <v>0</v>
      </c>
      <c r="I534" s="21"/>
      <c r="J534" s="54"/>
      <c r="K534" s="56"/>
      <c r="L534" s="44"/>
      <c r="M534" s="9"/>
      <c r="N534" s="9"/>
      <c r="O534" s="9"/>
      <c r="P534" s="9"/>
      <c r="Q534" s="9"/>
    </row>
    <row r="535" spans="1:17" ht="15.75" customHeight="1">
      <c r="A535" s="55"/>
      <c r="B535" s="130" t="s">
        <v>598</v>
      </c>
      <c r="C535" s="41"/>
      <c r="D535" s="438"/>
      <c r="E535" s="439"/>
      <c r="F535" s="438"/>
      <c r="G535" s="440"/>
      <c r="H535" s="22">
        <f aca="true" t="shared" si="7" ref="H535:H544">IF(F535=0,D535*G535,D535*F535*G535)</f>
        <v>0</v>
      </c>
      <c r="I535" s="21"/>
      <c r="J535" s="54"/>
      <c r="K535" s="56"/>
      <c r="L535" s="44"/>
      <c r="M535" s="9"/>
      <c r="N535" s="9"/>
      <c r="O535" s="9"/>
      <c r="P535" s="9"/>
      <c r="Q535" s="9"/>
    </row>
    <row r="536" spans="1:17" ht="15.75" customHeight="1">
      <c r="A536" s="55"/>
      <c r="B536" s="78" t="s">
        <v>191</v>
      </c>
      <c r="C536" s="41"/>
      <c r="D536" s="438"/>
      <c r="E536" s="439"/>
      <c r="F536" s="438"/>
      <c r="G536" s="440"/>
      <c r="H536" s="22">
        <f t="shared" si="7"/>
        <v>0</v>
      </c>
      <c r="I536" s="21"/>
      <c r="J536" s="54"/>
      <c r="K536" s="56"/>
      <c r="L536" s="44"/>
      <c r="M536" s="9"/>
      <c r="N536" s="9"/>
      <c r="O536" s="9"/>
      <c r="P536" s="9"/>
      <c r="Q536" s="9"/>
    </row>
    <row r="537" spans="1:17" ht="15.75" customHeight="1">
      <c r="A537" s="55"/>
      <c r="B537" s="78" t="s">
        <v>600</v>
      </c>
      <c r="C537" s="41"/>
      <c r="D537" s="438"/>
      <c r="E537" s="439"/>
      <c r="F537" s="438"/>
      <c r="G537" s="440"/>
      <c r="H537" s="22">
        <f t="shared" si="7"/>
        <v>0</v>
      </c>
      <c r="I537" s="21"/>
      <c r="J537"/>
      <c r="K537" s="56"/>
      <c r="L537" s="44"/>
      <c r="M537" s="9"/>
      <c r="N537" s="9"/>
      <c r="O537" s="9"/>
      <c r="P537" s="9"/>
      <c r="Q537" s="9"/>
    </row>
    <row r="538" spans="1:17" ht="15.75" customHeight="1">
      <c r="A538" s="55"/>
      <c r="B538" s="78" t="s">
        <v>727</v>
      </c>
      <c r="C538" s="41"/>
      <c r="D538" s="438"/>
      <c r="E538" s="439"/>
      <c r="F538" s="438"/>
      <c r="G538" s="440"/>
      <c r="H538" s="22">
        <f t="shared" si="7"/>
        <v>0</v>
      </c>
      <c r="I538" s="21"/>
      <c r="J538"/>
      <c r="K538" s="56"/>
      <c r="L538" s="44"/>
      <c r="M538" s="9"/>
      <c r="N538" s="9"/>
      <c r="O538" s="9"/>
      <c r="P538" s="9"/>
      <c r="Q538" s="9"/>
    </row>
    <row r="539" spans="1:17" ht="15.75" customHeight="1">
      <c r="A539" s="55"/>
      <c r="B539" s="78" t="s">
        <v>728</v>
      </c>
      <c r="C539" s="41"/>
      <c r="D539" s="438"/>
      <c r="E539" s="439"/>
      <c r="F539" s="438"/>
      <c r="G539" s="440"/>
      <c r="H539" s="22">
        <f t="shared" si="7"/>
        <v>0</v>
      </c>
      <c r="I539" s="21"/>
      <c r="J539"/>
      <c r="K539" s="56"/>
      <c r="L539" s="44"/>
      <c r="M539" s="9"/>
      <c r="N539" s="9"/>
      <c r="O539" s="9"/>
      <c r="P539" s="9"/>
      <c r="Q539" s="9"/>
    </row>
    <row r="540" spans="1:17" ht="15.75" customHeight="1">
      <c r="A540" s="55"/>
      <c r="B540" s="127" t="s">
        <v>696</v>
      </c>
      <c r="C540" s="41"/>
      <c r="D540" s="438"/>
      <c r="E540" s="439"/>
      <c r="F540" s="438"/>
      <c r="G540" s="440"/>
      <c r="H540" s="22">
        <f t="shared" si="7"/>
        <v>0</v>
      </c>
      <c r="I540" s="21"/>
      <c r="J540" s="54"/>
      <c r="K540" s="56"/>
      <c r="L540" s="44"/>
      <c r="M540" s="9"/>
      <c r="N540" s="9"/>
      <c r="O540" s="9"/>
      <c r="P540" s="9"/>
      <c r="Q540" s="9"/>
    </row>
    <row r="541" spans="1:17" ht="15.75" customHeight="1">
      <c r="A541" s="55"/>
      <c r="B541" s="78" t="s">
        <v>605</v>
      </c>
      <c r="C541" s="41"/>
      <c r="D541" s="438"/>
      <c r="E541" s="439"/>
      <c r="F541" s="438"/>
      <c r="G541" s="440"/>
      <c r="H541" s="22">
        <f t="shared" si="7"/>
        <v>0</v>
      </c>
      <c r="I541" s="21"/>
      <c r="J541" s="54"/>
      <c r="K541" s="56"/>
      <c r="L541" s="44"/>
      <c r="M541" s="9"/>
      <c r="N541" s="9"/>
      <c r="O541" s="9"/>
      <c r="P541" s="9"/>
      <c r="Q541" s="9"/>
    </row>
    <row r="542" spans="1:17" ht="15.75" customHeight="1">
      <c r="A542" s="55"/>
      <c r="B542" s="127" t="s">
        <v>471</v>
      </c>
      <c r="C542" s="41"/>
      <c r="D542" s="438"/>
      <c r="E542" s="439"/>
      <c r="F542" s="438"/>
      <c r="G542" s="440"/>
      <c r="H542" s="22">
        <f t="shared" si="7"/>
        <v>0</v>
      </c>
      <c r="I542" s="21"/>
      <c r="J542" s="54"/>
      <c r="K542" s="56"/>
      <c r="L542" s="44"/>
      <c r="M542" s="9"/>
      <c r="N542" s="9"/>
      <c r="O542" s="9"/>
      <c r="P542" s="9"/>
      <c r="Q542" s="9"/>
    </row>
    <row r="543" spans="1:17" ht="15.75" customHeight="1">
      <c r="A543" s="55"/>
      <c r="B543" s="127" t="s">
        <v>472</v>
      </c>
      <c r="C543" s="41"/>
      <c r="D543" s="438"/>
      <c r="E543" s="439"/>
      <c r="F543" s="438"/>
      <c r="G543" s="440"/>
      <c r="H543" s="22">
        <f t="shared" si="7"/>
        <v>0</v>
      </c>
      <c r="I543" s="21"/>
      <c r="J543" s="54"/>
      <c r="K543" s="56"/>
      <c r="L543" s="44"/>
      <c r="M543" s="9"/>
      <c r="N543" s="9"/>
      <c r="O543" s="9"/>
      <c r="P543" s="9"/>
      <c r="Q543" s="9"/>
    </row>
    <row r="544" spans="1:17" ht="15.75" customHeight="1">
      <c r="A544" s="55"/>
      <c r="B544" s="78" t="s">
        <v>697</v>
      </c>
      <c r="C544" s="41"/>
      <c r="D544" s="438"/>
      <c r="E544" s="439"/>
      <c r="F544" s="438"/>
      <c r="G544" s="440"/>
      <c r="H544" s="22">
        <f t="shared" si="7"/>
        <v>0</v>
      </c>
      <c r="I544" s="21"/>
      <c r="J544" s="54"/>
      <c r="K544" s="56"/>
      <c r="L544" s="44"/>
      <c r="M544" s="9"/>
      <c r="N544" s="9"/>
      <c r="O544" s="9"/>
      <c r="P544" s="9"/>
      <c r="Q544" s="9"/>
    </row>
    <row r="545" spans="1:17" ht="15.75" customHeight="1" thickBot="1">
      <c r="A545" s="69"/>
      <c r="B545" s="127" t="s">
        <v>694</v>
      </c>
      <c r="C545" s="48"/>
      <c r="D545" s="29"/>
      <c r="E545" s="30"/>
      <c r="F545" s="29"/>
      <c r="G545" s="31"/>
      <c r="H545" s="32">
        <f>IF(F545=0,D545*G545,D545*F545*G545)</f>
        <v>0</v>
      </c>
      <c r="I545" s="33">
        <f>SUM(H532:H545)</f>
        <v>0</v>
      </c>
      <c r="J545" s="54"/>
      <c r="K545" s="56"/>
      <c r="L545" s="44"/>
      <c r="M545" s="9"/>
      <c r="N545" s="9"/>
      <c r="O545" s="9"/>
      <c r="P545" s="9"/>
      <c r="Q545" s="9"/>
    </row>
    <row r="546" spans="1:17" ht="15.75" customHeight="1" thickBot="1">
      <c r="A546" s="55"/>
      <c r="B546" s="133" t="s">
        <v>368</v>
      </c>
      <c r="C546" s="49"/>
      <c r="D546" s="50"/>
      <c r="E546" s="50"/>
      <c r="F546" s="50"/>
      <c r="G546" s="51"/>
      <c r="H546" s="52"/>
      <c r="I546" s="53">
        <f>K546</f>
        <v>0</v>
      </c>
      <c r="J546" s="54"/>
      <c r="K546" s="38">
        <f>I545</f>
        <v>0</v>
      </c>
      <c r="L546" s="44"/>
      <c r="M546" s="9"/>
      <c r="N546" s="9"/>
      <c r="O546" s="9"/>
      <c r="P546" s="9"/>
      <c r="Q546" s="9"/>
    </row>
    <row r="547" spans="1:17" ht="15.75" customHeight="1">
      <c r="A547" s="55"/>
      <c r="B547" s="40"/>
      <c r="C547" s="45"/>
      <c r="D547" s="81"/>
      <c r="E547" s="81"/>
      <c r="F547" s="81"/>
      <c r="G547" s="82"/>
      <c r="H547" s="90"/>
      <c r="I547" s="90"/>
      <c r="J547" s="54"/>
      <c r="K547" s="56"/>
      <c r="L547" s="44"/>
      <c r="M547" s="9"/>
      <c r="N547" s="9"/>
      <c r="O547" s="9"/>
      <c r="P547" s="9"/>
      <c r="Q547" s="9"/>
    </row>
    <row r="548" spans="1:17" ht="15.75" customHeight="1">
      <c r="A548" s="55" t="s">
        <v>498</v>
      </c>
      <c r="B548" s="112" t="s">
        <v>698</v>
      </c>
      <c r="C548" s="113"/>
      <c r="D548" s="448"/>
      <c r="E548" s="448"/>
      <c r="F548" s="448"/>
      <c r="G548" s="447"/>
      <c r="H548" s="88"/>
      <c r="I548" s="89"/>
      <c r="J548" s="54"/>
      <c r="K548" s="56"/>
      <c r="L548" s="44"/>
      <c r="M548" s="9"/>
      <c r="N548" s="9"/>
      <c r="O548" s="9"/>
      <c r="P548" s="9"/>
      <c r="Q548" s="9"/>
    </row>
    <row r="549" spans="1:17" ht="15.75" customHeight="1">
      <c r="A549" s="55"/>
      <c r="B549" s="103" t="s">
        <v>700</v>
      </c>
      <c r="C549" s="41"/>
      <c r="D549" s="438"/>
      <c r="E549" s="439"/>
      <c r="F549" s="438"/>
      <c r="G549" s="440"/>
      <c r="H549" s="22">
        <f>IF(F549=0,D549*G549,D549*F549*G549)</f>
        <v>0</v>
      </c>
      <c r="I549" s="21"/>
      <c r="J549" s="54"/>
      <c r="K549" s="56"/>
      <c r="L549" s="44"/>
      <c r="M549" s="9"/>
      <c r="N549" s="9"/>
      <c r="O549" s="9"/>
      <c r="P549" s="9"/>
      <c r="Q549" s="9"/>
    </row>
    <row r="550" spans="1:17" ht="15.75" customHeight="1">
      <c r="A550" s="55"/>
      <c r="B550" s="78" t="s">
        <v>369</v>
      </c>
      <c r="C550" s="41"/>
      <c r="D550" s="438"/>
      <c r="E550" s="439"/>
      <c r="F550" s="438"/>
      <c r="G550" s="440"/>
      <c r="H550" s="22">
        <f>IF(F550=0,D550*G550,D550*F550*G550)</f>
        <v>0</v>
      </c>
      <c r="I550" s="21"/>
      <c r="J550" s="54"/>
      <c r="K550" s="56"/>
      <c r="L550" s="44"/>
      <c r="M550" s="9"/>
      <c r="N550" s="9"/>
      <c r="O550" s="9"/>
      <c r="P550" s="9"/>
      <c r="Q550" s="9"/>
    </row>
    <row r="551" spans="1:17" ht="15.75" customHeight="1">
      <c r="A551" s="55"/>
      <c r="B551" s="78" t="s">
        <v>136</v>
      </c>
      <c r="C551" s="41"/>
      <c r="D551" s="438"/>
      <c r="E551" s="439"/>
      <c r="F551" s="438"/>
      <c r="G551" s="440"/>
      <c r="H551" s="22">
        <f aca="true" t="shared" si="8" ref="H551:H557">IF(F551=0,D551*G551,D551*F551*G551)</f>
        <v>0</v>
      </c>
      <c r="I551" s="21"/>
      <c r="J551" s="54"/>
      <c r="K551" s="56"/>
      <c r="L551" s="44"/>
      <c r="M551" s="9"/>
      <c r="N551" s="9"/>
      <c r="O551" s="9"/>
      <c r="P551" s="9"/>
      <c r="Q551" s="9"/>
    </row>
    <row r="552" spans="1:17" ht="15.75" customHeight="1">
      <c r="A552" s="55"/>
      <c r="B552" s="127" t="s">
        <v>596</v>
      </c>
      <c r="C552" s="41"/>
      <c r="D552" s="438"/>
      <c r="E552" s="439"/>
      <c r="F552" s="438"/>
      <c r="G552" s="440"/>
      <c r="H552" s="22">
        <f t="shared" si="8"/>
        <v>0</v>
      </c>
      <c r="I552" s="21"/>
      <c r="J552" s="54"/>
      <c r="K552" s="56"/>
      <c r="L552" s="44"/>
      <c r="M552" s="9"/>
      <c r="N552" s="9"/>
      <c r="O552" s="9"/>
      <c r="P552" s="9"/>
      <c r="Q552" s="9"/>
    </row>
    <row r="553" spans="1:17" ht="15.75" customHeight="1">
      <c r="A553" s="55"/>
      <c r="B553" s="78" t="s">
        <v>665</v>
      </c>
      <c r="C553" s="41"/>
      <c r="D553" s="438"/>
      <c r="E553" s="439"/>
      <c r="F553" s="438"/>
      <c r="G553" s="440"/>
      <c r="H553" s="22">
        <f t="shared" si="8"/>
        <v>0</v>
      </c>
      <c r="I553" s="21"/>
      <c r="J553" s="54"/>
      <c r="K553" s="56"/>
      <c r="L553" s="44"/>
      <c r="M553" s="9"/>
      <c r="N553" s="9"/>
      <c r="O553" s="9"/>
      <c r="P553" s="9"/>
      <c r="Q553" s="9"/>
    </row>
    <row r="554" spans="1:17" ht="15.75" customHeight="1">
      <c r="A554" s="55"/>
      <c r="B554" s="78" t="s">
        <v>666</v>
      </c>
      <c r="C554" s="41"/>
      <c r="D554" s="438"/>
      <c r="E554" s="439"/>
      <c r="F554" s="438"/>
      <c r="G554" s="440"/>
      <c r="H554" s="22">
        <f t="shared" si="8"/>
        <v>0</v>
      </c>
      <c r="I554" s="21"/>
      <c r="J554" s="54"/>
      <c r="K554" s="56"/>
      <c r="L554" s="44"/>
      <c r="M554" s="9"/>
      <c r="N554" s="9"/>
      <c r="O554" s="9"/>
      <c r="P554" s="9"/>
      <c r="Q554" s="9"/>
    </row>
    <row r="555" spans="1:17" ht="15.75" customHeight="1">
      <c r="A555" s="55"/>
      <c r="B555" s="78" t="s">
        <v>589</v>
      </c>
      <c r="C555" s="41"/>
      <c r="D555" s="438"/>
      <c r="E555" s="439"/>
      <c r="F555" s="438"/>
      <c r="G555" s="440"/>
      <c r="H555" s="22">
        <f t="shared" si="8"/>
        <v>0</v>
      </c>
      <c r="I555" s="21"/>
      <c r="J555" s="54"/>
      <c r="K555" s="56"/>
      <c r="L555" s="44"/>
      <c r="M555" s="9"/>
      <c r="N555" s="9"/>
      <c r="O555" s="9"/>
      <c r="P555" s="9"/>
      <c r="Q555" s="9"/>
    </row>
    <row r="556" spans="1:17" ht="15.75" customHeight="1">
      <c r="A556" s="55"/>
      <c r="B556" s="78" t="s">
        <v>590</v>
      </c>
      <c r="C556" s="41"/>
      <c r="D556" s="438"/>
      <c r="E556" s="439"/>
      <c r="F556" s="438"/>
      <c r="G556" s="440"/>
      <c r="H556" s="22">
        <f t="shared" si="8"/>
        <v>0</v>
      </c>
      <c r="I556" s="21"/>
      <c r="J556" s="54"/>
      <c r="K556" s="56"/>
      <c r="L556" s="44"/>
      <c r="M556" s="9"/>
      <c r="N556" s="9"/>
      <c r="O556" s="9"/>
      <c r="P556" s="9"/>
      <c r="Q556" s="9"/>
    </row>
    <row r="557" spans="1:17" ht="15.75" customHeight="1">
      <c r="A557" s="55"/>
      <c r="B557" s="127" t="s">
        <v>591</v>
      </c>
      <c r="C557" s="41"/>
      <c r="D557" s="438"/>
      <c r="E557" s="439"/>
      <c r="F557" s="438"/>
      <c r="G557" s="440"/>
      <c r="H557" s="22">
        <f t="shared" si="8"/>
        <v>0</v>
      </c>
      <c r="I557" s="21"/>
      <c r="J557" s="54"/>
      <c r="K557" s="56"/>
      <c r="L557" s="44"/>
      <c r="M557" s="9"/>
      <c r="N557" s="9"/>
      <c r="O557" s="9"/>
      <c r="P557" s="9"/>
      <c r="Q557" s="9"/>
    </row>
    <row r="558" spans="1:17" ht="15.75" customHeight="1" thickBot="1">
      <c r="A558" s="69"/>
      <c r="B558" s="78" t="s">
        <v>592</v>
      </c>
      <c r="C558" s="48"/>
      <c r="D558" s="29"/>
      <c r="E558" s="30"/>
      <c r="F558" s="29"/>
      <c r="G558" s="31"/>
      <c r="H558" s="32">
        <f>IF(F558=0,D558*G558,D558*F558*G558)</f>
        <v>0</v>
      </c>
      <c r="I558" s="33">
        <f>SUM(H549:H558)</f>
        <v>0</v>
      </c>
      <c r="J558" s="54"/>
      <c r="K558" s="56"/>
      <c r="L558" s="44"/>
      <c r="M558" s="9"/>
      <c r="N558" s="9"/>
      <c r="O558" s="9"/>
      <c r="P558" s="9"/>
      <c r="Q558" s="9"/>
    </row>
    <row r="559" spans="1:17" ht="15.75" customHeight="1" thickBot="1">
      <c r="A559" s="55"/>
      <c r="B559" s="133" t="s">
        <v>699</v>
      </c>
      <c r="C559" s="49"/>
      <c r="D559" s="50"/>
      <c r="E559" s="50"/>
      <c r="F559" s="50"/>
      <c r="G559" s="51"/>
      <c r="H559" s="52"/>
      <c r="I559" s="53">
        <f>K559</f>
        <v>0</v>
      </c>
      <c r="J559" s="54"/>
      <c r="K559" s="38">
        <f>I558</f>
        <v>0</v>
      </c>
      <c r="L559" s="44"/>
      <c r="M559" s="9"/>
      <c r="N559" s="9"/>
      <c r="O559" s="9"/>
      <c r="P559" s="9"/>
      <c r="Q559" s="9"/>
    </row>
    <row r="560" spans="1:17" ht="15.75" customHeight="1">
      <c r="A560" s="55"/>
      <c r="B560" s="40"/>
      <c r="C560" s="45"/>
      <c r="D560" s="81"/>
      <c r="E560" s="81"/>
      <c r="F560" s="81"/>
      <c r="G560" s="82"/>
      <c r="H560" s="54"/>
      <c r="I560" s="54"/>
      <c r="J560" s="54"/>
      <c r="K560" s="56"/>
      <c r="L560" s="44"/>
      <c r="M560" s="9"/>
      <c r="N560" s="9"/>
      <c r="O560" s="9"/>
      <c r="P560" s="9"/>
      <c r="Q560" s="9"/>
    </row>
    <row r="561" spans="1:17" ht="15.75" customHeight="1">
      <c r="A561" s="55" t="s">
        <v>499</v>
      </c>
      <c r="B561" s="112" t="s">
        <v>245</v>
      </c>
      <c r="C561" s="113"/>
      <c r="D561" s="448"/>
      <c r="E561" s="448"/>
      <c r="F561" s="448"/>
      <c r="G561" s="447"/>
      <c r="H561" s="88"/>
      <c r="I561" s="89"/>
      <c r="J561" s="54"/>
      <c r="K561" s="56"/>
      <c r="L561" s="44"/>
      <c r="M561" s="9"/>
      <c r="N561" s="9"/>
      <c r="O561" s="9"/>
      <c r="P561" s="9"/>
      <c r="Q561" s="9"/>
    </row>
    <row r="562" spans="1:17" ht="15.75" customHeight="1">
      <c r="A562" s="55"/>
      <c r="B562" s="103" t="s">
        <v>26</v>
      </c>
      <c r="C562" s="41"/>
      <c r="D562" s="438"/>
      <c r="E562" s="439"/>
      <c r="F562" s="438"/>
      <c r="G562" s="440"/>
      <c r="H562" s="22">
        <f>IF(F562=0,D562*G562,D562*F562*G562)</f>
        <v>0</v>
      </c>
      <c r="I562" s="21"/>
      <c r="J562" s="54"/>
      <c r="K562" s="56"/>
      <c r="L562" s="44"/>
      <c r="M562" s="9"/>
      <c r="N562" s="9"/>
      <c r="O562" s="9"/>
      <c r="P562" s="9"/>
      <c r="Q562" s="9"/>
    </row>
    <row r="563" spans="1:17" ht="15.75" customHeight="1">
      <c r="A563" s="55"/>
      <c r="B563" s="78" t="s">
        <v>27</v>
      </c>
      <c r="C563" s="41"/>
      <c r="D563" s="438"/>
      <c r="E563" s="439"/>
      <c r="F563" s="438"/>
      <c r="G563" s="440"/>
      <c r="H563" s="22">
        <f>IF(F563=0,D563*G563,D563*F563*G563)</f>
        <v>0</v>
      </c>
      <c r="I563" s="21"/>
      <c r="J563" s="54"/>
      <c r="K563" s="56"/>
      <c r="L563" s="44"/>
      <c r="M563" s="9"/>
      <c r="N563" s="9"/>
      <c r="O563" s="9"/>
      <c r="P563" s="9"/>
      <c r="Q563" s="9"/>
    </row>
    <row r="564" spans="1:17" ht="15.75" customHeight="1">
      <c r="A564" s="55"/>
      <c r="B564" s="78" t="s">
        <v>28</v>
      </c>
      <c r="C564" s="41"/>
      <c r="D564" s="438"/>
      <c r="E564" s="439"/>
      <c r="F564" s="438"/>
      <c r="G564" s="440"/>
      <c r="H564" s="22">
        <f aca="true" t="shared" si="9" ref="H564:H570">IF(F564=0,D564*G564,D564*F564*G564)</f>
        <v>0</v>
      </c>
      <c r="I564" s="21"/>
      <c r="J564" s="54"/>
      <c r="K564" s="56"/>
      <c r="L564" s="44"/>
      <c r="M564" s="9"/>
      <c r="N564" s="9"/>
      <c r="O564" s="9"/>
      <c r="P564" s="9"/>
      <c r="Q564" s="9"/>
    </row>
    <row r="565" spans="1:17" ht="15.75" customHeight="1">
      <c r="A565" s="55"/>
      <c r="B565" s="78" t="s">
        <v>29</v>
      </c>
      <c r="C565" s="41"/>
      <c r="D565" s="438"/>
      <c r="E565" s="439"/>
      <c r="F565" s="438"/>
      <c r="G565" s="440"/>
      <c r="H565" s="22">
        <f t="shared" si="9"/>
        <v>0</v>
      </c>
      <c r="I565" s="21"/>
      <c r="J565" s="54"/>
      <c r="K565" s="56"/>
      <c r="L565" s="44"/>
      <c r="M565" s="9"/>
      <c r="N565" s="9"/>
      <c r="O565" s="9"/>
      <c r="P565" s="9"/>
      <c r="Q565" s="9"/>
    </row>
    <row r="566" spans="1:17" ht="15.75" customHeight="1">
      <c r="A566" s="55"/>
      <c r="B566" s="127" t="s">
        <v>287</v>
      </c>
      <c r="C566" s="41"/>
      <c r="D566" s="438"/>
      <c r="E566" s="439"/>
      <c r="F566" s="438"/>
      <c r="G566" s="440"/>
      <c r="H566" s="22">
        <f t="shared" si="9"/>
        <v>0</v>
      </c>
      <c r="I566" s="21"/>
      <c r="J566" s="54"/>
      <c r="K566" s="56"/>
      <c r="L566" s="44"/>
      <c r="M566" s="9"/>
      <c r="N566" s="9"/>
      <c r="O566" s="9"/>
      <c r="P566" s="9"/>
      <c r="Q566" s="9"/>
    </row>
    <row r="567" spans="1:17" ht="15.75" customHeight="1">
      <c r="A567" s="55"/>
      <c r="B567" s="127" t="s">
        <v>288</v>
      </c>
      <c r="C567" s="41"/>
      <c r="D567" s="438"/>
      <c r="E567" s="439"/>
      <c r="F567" s="438"/>
      <c r="G567" s="440"/>
      <c r="H567" s="22">
        <f t="shared" si="9"/>
        <v>0</v>
      </c>
      <c r="I567" s="21"/>
      <c r="J567" s="54"/>
      <c r="K567" s="56"/>
      <c r="L567" s="44"/>
      <c r="M567" s="9"/>
      <c r="N567" s="9"/>
      <c r="O567" s="9"/>
      <c r="P567" s="9"/>
      <c r="Q567" s="9"/>
    </row>
    <row r="568" spans="1:17" ht="15.75" customHeight="1">
      <c r="A568" s="55"/>
      <c r="B568" s="78" t="s">
        <v>150</v>
      </c>
      <c r="C568" s="41"/>
      <c r="D568" s="438"/>
      <c r="E568" s="439"/>
      <c r="F568" s="438"/>
      <c r="G568" s="440"/>
      <c r="H568" s="22">
        <f t="shared" si="9"/>
        <v>0</v>
      </c>
      <c r="I568" s="21"/>
      <c r="J568" s="54"/>
      <c r="K568" s="56"/>
      <c r="L568" s="44"/>
      <c r="M568" s="9"/>
      <c r="N568" s="9"/>
      <c r="O568" s="9"/>
      <c r="P568" s="9"/>
      <c r="Q568" s="9"/>
    </row>
    <row r="569" spans="1:17" ht="15.75" customHeight="1">
      <c r="A569" s="55"/>
      <c r="B569" s="78" t="s">
        <v>246</v>
      </c>
      <c r="C569" s="41"/>
      <c r="D569" s="438"/>
      <c r="E569" s="439"/>
      <c r="F569" s="438"/>
      <c r="G569" s="440"/>
      <c r="H569" s="22">
        <v>0</v>
      </c>
      <c r="I569" s="21"/>
      <c r="J569" s="54"/>
      <c r="K569" s="56"/>
      <c r="L569" s="44"/>
      <c r="M569" s="9"/>
      <c r="N569" s="9"/>
      <c r="O569" s="9"/>
      <c r="P569" s="9"/>
      <c r="Q569" s="9"/>
    </row>
    <row r="570" spans="1:17" ht="15.75" customHeight="1" thickBot="1">
      <c r="A570" s="69"/>
      <c r="B570" s="134" t="s">
        <v>247</v>
      </c>
      <c r="C570" s="48"/>
      <c r="D570" s="29"/>
      <c r="E570" s="30"/>
      <c r="F570" s="29"/>
      <c r="G570" s="31"/>
      <c r="H570" s="32">
        <f t="shared" si="9"/>
        <v>0</v>
      </c>
      <c r="I570" s="33">
        <f>SUM(H562:H570)</f>
        <v>0</v>
      </c>
      <c r="J570" s="54"/>
      <c r="K570" s="56"/>
      <c r="L570" s="44"/>
      <c r="M570" s="9"/>
      <c r="N570" s="9"/>
      <c r="O570" s="9"/>
      <c r="P570" s="9"/>
      <c r="Q570" s="9"/>
    </row>
    <row r="571" spans="1:17" ht="15.75" customHeight="1" thickBot="1">
      <c r="A571" s="55"/>
      <c r="B571" s="133" t="s">
        <v>286</v>
      </c>
      <c r="C571" s="49"/>
      <c r="D571" s="50"/>
      <c r="E571" s="50"/>
      <c r="F571" s="50"/>
      <c r="G571" s="51"/>
      <c r="H571" s="52"/>
      <c r="I571" s="53">
        <f>K571</f>
        <v>0</v>
      </c>
      <c r="J571" s="54"/>
      <c r="K571" s="38">
        <f>I570</f>
        <v>0</v>
      </c>
      <c r="L571" s="44"/>
      <c r="M571" s="9"/>
      <c r="N571" s="9"/>
      <c r="O571" s="9"/>
      <c r="P571" s="9"/>
      <c r="Q571" s="9"/>
    </row>
    <row r="572" spans="1:17" ht="15.75" customHeight="1">
      <c r="A572" s="55"/>
      <c r="B572" s="40"/>
      <c r="C572" s="45"/>
      <c r="D572" s="81"/>
      <c r="E572" s="81"/>
      <c r="F572" s="81"/>
      <c r="G572" s="82"/>
      <c r="H572" s="90"/>
      <c r="I572" s="90"/>
      <c r="J572" s="54"/>
      <c r="K572" s="56"/>
      <c r="L572" s="44"/>
      <c r="M572" s="9"/>
      <c r="N572" s="9"/>
      <c r="O572" s="9"/>
      <c r="P572" s="9"/>
      <c r="Q572" s="9"/>
    </row>
    <row r="573" spans="1:17" ht="15.75" customHeight="1">
      <c r="A573" s="55" t="s">
        <v>500</v>
      </c>
      <c r="B573" s="112" t="s">
        <v>447</v>
      </c>
      <c r="C573" s="113"/>
      <c r="D573" s="448"/>
      <c r="E573" s="448"/>
      <c r="F573" s="448"/>
      <c r="G573" s="447"/>
      <c r="H573" s="88"/>
      <c r="I573" s="89"/>
      <c r="J573" s="54"/>
      <c r="K573" s="56"/>
      <c r="L573" s="44"/>
      <c r="M573" s="9"/>
      <c r="N573" s="9"/>
      <c r="O573" s="9"/>
      <c r="P573" s="9"/>
      <c r="Q573" s="9"/>
    </row>
    <row r="574" spans="1:17" ht="15.75" customHeight="1">
      <c r="A574" s="55"/>
      <c r="B574" s="103" t="s">
        <v>152</v>
      </c>
      <c r="C574" s="41"/>
      <c r="D574" s="438"/>
      <c r="E574" s="439"/>
      <c r="F574" s="438"/>
      <c r="G574" s="440"/>
      <c r="H574" s="22">
        <f>IF(F574=0,D574*G574,D574*F574*G574)</f>
        <v>0</v>
      </c>
      <c r="I574" s="21"/>
      <c r="J574" s="54"/>
      <c r="K574" s="56"/>
      <c r="L574" s="44"/>
      <c r="M574" s="9"/>
      <c r="N574" s="9"/>
      <c r="O574" s="9"/>
      <c r="P574" s="9"/>
      <c r="Q574" s="9"/>
    </row>
    <row r="575" spans="1:17" ht="15.75" customHeight="1">
      <c r="A575" s="55"/>
      <c r="B575" s="78" t="s">
        <v>153</v>
      </c>
      <c r="C575" s="41"/>
      <c r="D575" s="438"/>
      <c r="E575" s="439"/>
      <c r="F575" s="438"/>
      <c r="G575" s="440"/>
      <c r="H575" s="22">
        <f>IF(F575=0,D575*G575,D575*F575*G575)</f>
        <v>0</v>
      </c>
      <c r="I575" s="21"/>
      <c r="J575" s="54"/>
      <c r="K575" s="56"/>
      <c r="L575" s="44"/>
      <c r="M575" s="9"/>
      <c r="N575" s="9"/>
      <c r="O575" s="9"/>
      <c r="P575" s="9"/>
      <c r="Q575" s="9"/>
    </row>
    <row r="576" spans="1:17" ht="15.75" customHeight="1">
      <c r="A576" s="55"/>
      <c r="B576" s="78" t="s">
        <v>154</v>
      </c>
      <c r="C576" s="41"/>
      <c r="D576" s="438"/>
      <c r="E576" s="439"/>
      <c r="F576" s="438"/>
      <c r="G576" s="440"/>
      <c r="H576" s="22">
        <f aca="true" t="shared" si="10" ref="H576:H583">IF(F576=0,D576*G576,D576*F576*G576)</f>
        <v>0</v>
      </c>
      <c r="I576" s="21"/>
      <c r="J576" s="54"/>
      <c r="K576" s="56"/>
      <c r="L576" s="44"/>
      <c r="M576" s="9"/>
      <c r="N576" s="9"/>
      <c r="O576" s="9"/>
      <c r="P576" s="9"/>
      <c r="Q576" s="9"/>
    </row>
    <row r="577" spans="1:17" ht="15.75" customHeight="1">
      <c r="A577" s="55"/>
      <c r="B577" s="78" t="s">
        <v>155</v>
      </c>
      <c r="C577" s="41"/>
      <c r="D577" s="438"/>
      <c r="E577" s="439"/>
      <c r="F577" s="438"/>
      <c r="G577" s="440"/>
      <c r="H577" s="22">
        <f t="shared" si="10"/>
        <v>0</v>
      </c>
      <c r="I577" s="21"/>
      <c r="J577" s="54"/>
      <c r="K577" s="56"/>
      <c r="L577" s="44"/>
      <c r="M577" s="9"/>
      <c r="N577" s="9"/>
      <c r="O577" s="9"/>
      <c r="P577" s="9"/>
      <c r="Q577" s="9"/>
    </row>
    <row r="578" spans="1:17" ht="15.75" customHeight="1">
      <c r="A578" s="55"/>
      <c r="B578" s="78" t="s">
        <v>269</v>
      </c>
      <c r="C578" s="41"/>
      <c r="D578" s="438"/>
      <c r="E578" s="439"/>
      <c r="F578" s="438"/>
      <c r="G578" s="440"/>
      <c r="H578" s="22">
        <f t="shared" si="10"/>
        <v>0</v>
      </c>
      <c r="I578" s="21"/>
      <c r="J578" s="54"/>
      <c r="K578" s="56"/>
      <c r="L578" s="44"/>
      <c r="M578" s="9"/>
      <c r="N578" s="9"/>
      <c r="O578" s="9"/>
      <c r="P578" s="9"/>
      <c r="Q578" s="9"/>
    </row>
    <row r="579" spans="1:17" ht="15.75" customHeight="1">
      <c r="A579" s="55"/>
      <c r="B579" s="78" t="s">
        <v>270</v>
      </c>
      <c r="C579" s="41"/>
      <c r="D579" s="438"/>
      <c r="E579" s="439"/>
      <c r="F579" s="438"/>
      <c r="G579" s="440"/>
      <c r="H579" s="22">
        <f t="shared" si="10"/>
        <v>0</v>
      </c>
      <c r="I579" s="21"/>
      <c r="J579" s="54"/>
      <c r="K579" s="56"/>
      <c r="L579" s="44"/>
      <c r="M579" s="9"/>
      <c r="N579" s="9"/>
      <c r="O579" s="9"/>
      <c r="P579" s="9"/>
      <c r="Q579" s="9"/>
    </row>
    <row r="580" spans="1:17" ht="15.75" customHeight="1">
      <c r="A580" s="55"/>
      <c r="B580" s="78" t="s">
        <v>271</v>
      </c>
      <c r="C580" s="41"/>
      <c r="D580" s="438"/>
      <c r="E580" s="439"/>
      <c r="F580" s="438"/>
      <c r="G580" s="440"/>
      <c r="H580" s="22">
        <f t="shared" si="10"/>
        <v>0</v>
      </c>
      <c r="I580" s="21"/>
      <c r="J580" s="54"/>
      <c r="K580" s="56"/>
      <c r="L580" s="44"/>
      <c r="M580" s="9"/>
      <c r="N580" s="9"/>
      <c r="O580" s="9"/>
      <c r="P580" s="9"/>
      <c r="Q580" s="9"/>
    </row>
    <row r="581" spans="1:17" ht="15.75" customHeight="1">
      <c r="A581" s="55"/>
      <c r="B581" s="78" t="s">
        <v>272</v>
      </c>
      <c r="C581" s="41"/>
      <c r="D581" s="438"/>
      <c r="E581" s="439"/>
      <c r="F581" s="438"/>
      <c r="G581" s="440"/>
      <c r="H581" s="22">
        <f t="shared" si="10"/>
        <v>0</v>
      </c>
      <c r="I581" s="21"/>
      <c r="J581" s="54"/>
      <c r="K581" s="56"/>
      <c r="L581" s="44"/>
      <c r="M581" s="9"/>
      <c r="N581" s="9"/>
      <c r="O581" s="9"/>
      <c r="P581" s="9"/>
      <c r="Q581" s="9"/>
    </row>
    <row r="582" spans="1:17" ht="15.75" customHeight="1">
      <c r="A582" s="55"/>
      <c r="B582" s="78" t="s">
        <v>273</v>
      </c>
      <c r="C582" s="41"/>
      <c r="D582" s="438"/>
      <c r="E582" s="439"/>
      <c r="F582" s="438"/>
      <c r="G582" s="440"/>
      <c r="H582" s="22">
        <f t="shared" si="10"/>
        <v>0</v>
      </c>
      <c r="I582" s="21"/>
      <c r="J582" s="54"/>
      <c r="K582" s="56"/>
      <c r="L582" s="44"/>
      <c r="M582" s="9"/>
      <c r="N582" s="9"/>
      <c r="O582" s="9"/>
      <c r="P582" s="9"/>
      <c r="Q582" s="9"/>
    </row>
    <row r="583" spans="1:17" ht="15.75" customHeight="1">
      <c r="A583" s="55"/>
      <c r="B583" s="127" t="s">
        <v>262</v>
      </c>
      <c r="C583" s="41"/>
      <c r="D583" s="438"/>
      <c r="E583" s="439"/>
      <c r="F583" s="438"/>
      <c r="G583" s="440"/>
      <c r="H583" s="22">
        <f t="shared" si="10"/>
        <v>0</v>
      </c>
      <c r="I583" s="21"/>
      <c r="J583" s="54"/>
      <c r="K583" s="56"/>
      <c r="L583" s="44"/>
      <c r="M583" s="9"/>
      <c r="N583" s="9"/>
      <c r="O583" s="9"/>
      <c r="P583" s="9"/>
      <c r="Q583" s="9"/>
    </row>
    <row r="584" spans="1:17" ht="15.75" customHeight="1" thickBot="1">
      <c r="A584" s="69"/>
      <c r="B584" s="127" t="s">
        <v>314</v>
      </c>
      <c r="C584" s="48"/>
      <c r="D584" s="29"/>
      <c r="E584" s="30"/>
      <c r="F584" s="29"/>
      <c r="G584" s="31"/>
      <c r="H584" s="32">
        <f>IF(F584=0,D584*G584,D584*F584*G584)</f>
        <v>0</v>
      </c>
      <c r="I584" s="33">
        <f>SUM(H574:H584)</f>
        <v>0</v>
      </c>
      <c r="J584" s="54"/>
      <c r="K584" s="56"/>
      <c r="L584" s="44"/>
      <c r="M584" s="9"/>
      <c r="N584" s="9"/>
      <c r="O584" s="9"/>
      <c r="P584" s="9"/>
      <c r="Q584" s="9"/>
    </row>
    <row r="585" spans="1:17" ht="15.75" customHeight="1" thickBot="1">
      <c r="A585" s="55"/>
      <c r="B585" s="133" t="s">
        <v>315</v>
      </c>
      <c r="C585" s="49"/>
      <c r="D585" s="50"/>
      <c r="E585" s="50"/>
      <c r="F585" s="50"/>
      <c r="G585" s="51"/>
      <c r="H585" s="52"/>
      <c r="I585" s="53">
        <f>K585</f>
        <v>0</v>
      </c>
      <c r="J585" s="54"/>
      <c r="K585" s="38">
        <f>I584</f>
        <v>0</v>
      </c>
      <c r="L585" s="44"/>
      <c r="M585" s="9"/>
      <c r="N585" s="9"/>
      <c r="O585" s="9"/>
      <c r="P585" s="9"/>
      <c r="Q585" s="9"/>
    </row>
    <row r="586" spans="1:17" ht="15.75" customHeight="1">
      <c r="A586" s="55"/>
      <c r="B586" s="40"/>
      <c r="C586" s="45"/>
      <c r="D586" s="81"/>
      <c r="E586" s="81"/>
      <c r="F586" s="81"/>
      <c r="G586" s="82"/>
      <c r="H586" s="90"/>
      <c r="I586" s="90"/>
      <c r="J586" s="54"/>
      <c r="K586" s="56"/>
      <c r="L586" s="44"/>
      <c r="M586" s="9"/>
      <c r="N586" s="9"/>
      <c r="O586" s="9"/>
      <c r="P586" s="9"/>
      <c r="Q586" s="9"/>
    </row>
    <row r="587" spans="1:17" ht="15.75" customHeight="1">
      <c r="A587" s="55" t="s">
        <v>501</v>
      </c>
      <c r="B587" s="112" t="s">
        <v>212</v>
      </c>
      <c r="C587" s="113"/>
      <c r="D587" s="448"/>
      <c r="E587" s="448"/>
      <c r="F587" s="448"/>
      <c r="G587" s="447"/>
      <c r="H587" s="88"/>
      <c r="I587" s="89"/>
      <c r="J587" s="54"/>
      <c r="K587" s="56"/>
      <c r="L587" s="44"/>
      <c r="M587" s="9"/>
      <c r="N587" s="9"/>
      <c r="O587" s="9"/>
      <c r="P587" s="9"/>
      <c r="Q587" s="9"/>
    </row>
    <row r="588" spans="1:17" ht="15.75" customHeight="1">
      <c r="A588" s="55"/>
      <c r="B588" s="103" t="s">
        <v>453</v>
      </c>
      <c r="C588" s="41"/>
      <c r="D588" s="438"/>
      <c r="E588" s="439"/>
      <c r="F588" s="438"/>
      <c r="G588" s="440"/>
      <c r="H588" s="22">
        <f>IF(F588=0,D588*G588,D588*F588*G588)</f>
        <v>0</v>
      </c>
      <c r="I588" s="21"/>
      <c r="J588" s="54"/>
      <c r="K588" s="56"/>
      <c r="L588" s="44"/>
      <c r="M588" s="9"/>
      <c r="N588" s="9"/>
      <c r="O588" s="9"/>
      <c r="P588" s="9"/>
      <c r="Q588" s="9"/>
    </row>
    <row r="589" spans="1:17" ht="15.75" customHeight="1">
      <c r="A589" s="55"/>
      <c r="B589" s="131" t="s">
        <v>263</v>
      </c>
      <c r="C589" s="41"/>
      <c r="D589" s="438"/>
      <c r="E589" s="439"/>
      <c r="F589" s="438"/>
      <c r="G589" s="440"/>
      <c r="H589" s="22">
        <f>IF(F589=0,D589*G589,D589*F589*G589)</f>
        <v>0</v>
      </c>
      <c r="I589" s="21"/>
      <c r="J589" s="54"/>
      <c r="K589" s="56"/>
      <c r="L589" s="44"/>
      <c r="M589" s="9"/>
      <c r="N589" s="9"/>
      <c r="O589" s="9"/>
      <c r="P589" s="9"/>
      <c r="Q589" s="9"/>
    </row>
    <row r="590" spans="1:17" ht="15.75" customHeight="1">
      <c r="A590" s="55"/>
      <c r="B590" s="78" t="s">
        <v>264</v>
      </c>
      <c r="C590" s="41"/>
      <c r="D590" s="438"/>
      <c r="E590" s="439"/>
      <c r="F590" s="438"/>
      <c r="G590" s="440"/>
      <c r="H590" s="22">
        <f aca="true" t="shared" si="11" ref="H590:H596">IF(F590=0,D590*G590,D590*F590*G590)</f>
        <v>0</v>
      </c>
      <c r="I590" s="21"/>
      <c r="J590" s="54"/>
      <c r="K590" s="56"/>
      <c r="L590" s="44"/>
      <c r="M590" s="9"/>
      <c r="N590" s="9"/>
      <c r="O590" s="9"/>
      <c r="P590" s="9"/>
      <c r="Q590" s="9"/>
    </row>
    <row r="591" spans="1:17" ht="15.75" customHeight="1">
      <c r="A591" s="55"/>
      <c r="B591" s="78" t="s">
        <v>454</v>
      </c>
      <c r="C591" s="41"/>
      <c r="D591" s="438"/>
      <c r="E591" s="439"/>
      <c r="F591" s="438"/>
      <c r="G591" s="440"/>
      <c r="H591" s="22">
        <f t="shared" si="11"/>
        <v>0</v>
      </c>
      <c r="I591" s="21"/>
      <c r="J591" s="54"/>
      <c r="K591" s="56"/>
      <c r="L591" s="44"/>
      <c r="M591" s="9"/>
      <c r="N591" s="9"/>
      <c r="O591" s="9"/>
      <c r="P591" s="9"/>
      <c r="Q591" s="9"/>
    </row>
    <row r="592" spans="1:17" ht="15.75" customHeight="1">
      <c r="A592" s="55"/>
      <c r="B592" s="78" t="s">
        <v>455</v>
      </c>
      <c r="C592" s="41"/>
      <c r="D592" s="438"/>
      <c r="E592" s="439"/>
      <c r="F592" s="438"/>
      <c r="G592" s="440"/>
      <c r="H592" s="22">
        <f t="shared" si="11"/>
        <v>0</v>
      </c>
      <c r="I592" s="21"/>
      <c r="J592" s="54"/>
      <c r="K592" s="56"/>
      <c r="L592" s="44"/>
      <c r="M592" s="9"/>
      <c r="N592" s="9"/>
      <c r="O592" s="9"/>
      <c r="P592" s="9"/>
      <c r="Q592" s="9"/>
    </row>
    <row r="593" spans="1:17" ht="15.75" customHeight="1">
      <c r="A593" s="55"/>
      <c r="B593" s="78" t="s">
        <v>265</v>
      </c>
      <c r="C593" s="41"/>
      <c r="D593" s="438"/>
      <c r="E593" s="439"/>
      <c r="F593" s="438"/>
      <c r="G593" s="440"/>
      <c r="H593" s="22">
        <f t="shared" si="11"/>
        <v>0</v>
      </c>
      <c r="I593" s="21"/>
      <c r="J593" s="54"/>
      <c r="K593" s="56"/>
      <c r="L593" s="44"/>
      <c r="M593" s="9"/>
      <c r="N593" s="9"/>
      <c r="O593" s="9"/>
      <c r="P593" s="9"/>
      <c r="Q593" s="9"/>
    </row>
    <row r="594" spans="1:17" ht="15.75" customHeight="1">
      <c r="A594" s="55"/>
      <c r="B594" s="127" t="s">
        <v>266</v>
      </c>
      <c r="C594" s="41"/>
      <c r="D594" s="438"/>
      <c r="E594" s="439"/>
      <c r="F594" s="438"/>
      <c r="G594" s="440"/>
      <c r="H594" s="22">
        <f t="shared" si="11"/>
        <v>0</v>
      </c>
      <c r="I594" s="21"/>
      <c r="J594" s="54"/>
      <c r="K594" s="56"/>
      <c r="L594" s="44"/>
      <c r="M594" s="9"/>
      <c r="N594" s="9"/>
      <c r="O594" s="9"/>
      <c r="P594" s="9"/>
      <c r="Q594" s="9"/>
    </row>
    <row r="595" spans="1:17" ht="15.75" customHeight="1">
      <c r="A595" s="55"/>
      <c r="B595" s="127" t="s">
        <v>456</v>
      </c>
      <c r="C595" s="41"/>
      <c r="D595" s="438"/>
      <c r="E595" s="439"/>
      <c r="F595" s="438"/>
      <c r="G595" s="440"/>
      <c r="H595" s="22">
        <f t="shared" si="11"/>
        <v>0</v>
      </c>
      <c r="I595" s="21"/>
      <c r="J595" s="54"/>
      <c r="K595" s="56"/>
      <c r="L595" s="44"/>
      <c r="M595" s="9"/>
      <c r="N595" s="9"/>
      <c r="O595" s="9"/>
      <c r="P595" s="9"/>
      <c r="Q595" s="9"/>
    </row>
    <row r="596" spans="1:17" ht="15.75" customHeight="1">
      <c r="A596" s="55"/>
      <c r="B596" s="78" t="s">
        <v>267</v>
      </c>
      <c r="C596" s="41"/>
      <c r="D596" s="438"/>
      <c r="E596" s="439"/>
      <c r="F596" s="438"/>
      <c r="G596" s="440"/>
      <c r="H596" s="22">
        <f t="shared" si="11"/>
        <v>0</v>
      </c>
      <c r="I596" s="21"/>
      <c r="J596" s="54"/>
      <c r="K596" s="56"/>
      <c r="L596" s="44"/>
      <c r="M596" s="9"/>
      <c r="N596" s="9"/>
      <c r="O596" s="9"/>
      <c r="P596" s="9"/>
      <c r="Q596" s="9"/>
    </row>
    <row r="597" spans="1:17" ht="15.75" customHeight="1" thickBot="1">
      <c r="A597" s="69"/>
      <c r="B597" s="78" t="s">
        <v>457</v>
      </c>
      <c r="C597" s="48"/>
      <c r="D597" s="29"/>
      <c r="E597" s="30"/>
      <c r="F597" s="29"/>
      <c r="G597" s="31"/>
      <c r="H597" s="32">
        <f>IF(F597=0,D597*G597,D597*F597*G597)</f>
        <v>0</v>
      </c>
      <c r="I597" s="33">
        <f>SUM(H588:H597)</f>
        <v>0</v>
      </c>
      <c r="J597" s="54"/>
      <c r="K597" s="56"/>
      <c r="L597" s="44"/>
      <c r="M597" s="9"/>
      <c r="N597" s="9"/>
      <c r="O597" s="9"/>
      <c r="P597" s="9"/>
      <c r="Q597" s="9"/>
    </row>
    <row r="598" spans="1:17" ht="15.75" customHeight="1" thickBot="1">
      <c r="A598" s="55"/>
      <c r="B598" s="133" t="s">
        <v>593</v>
      </c>
      <c r="C598" s="49"/>
      <c r="D598" s="50"/>
      <c r="E598" s="50"/>
      <c r="F598" s="50"/>
      <c r="G598" s="51"/>
      <c r="H598" s="52"/>
      <c r="I598" s="53">
        <f>K598</f>
        <v>0</v>
      </c>
      <c r="J598" s="54"/>
      <c r="K598" s="38">
        <f>I597</f>
        <v>0</v>
      </c>
      <c r="L598" s="44"/>
      <c r="M598" s="9"/>
      <c r="N598" s="9"/>
      <c r="O598" s="9"/>
      <c r="P598" s="9"/>
      <c r="Q598" s="9"/>
    </row>
    <row r="599" spans="1:17" ht="15.75" customHeight="1">
      <c r="A599" s="55"/>
      <c r="B599" s="40"/>
      <c r="C599" s="45"/>
      <c r="D599" s="81"/>
      <c r="E599" s="81"/>
      <c r="F599" s="81"/>
      <c r="G599" s="82"/>
      <c r="H599" s="90"/>
      <c r="I599" s="90"/>
      <c r="J599" s="54"/>
      <c r="K599" s="56"/>
      <c r="L599" s="44"/>
      <c r="M599" s="9"/>
      <c r="N599" s="9"/>
      <c r="O599" s="9"/>
      <c r="P599" s="9"/>
      <c r="Q599" s="9"/>
    </row>
    <row r="600" spans="1:17" ht="15" customHeight="1">
      <c r="A600" s="1" t="s">
        <v>502</v>
      </c>
      <c r="B600" s="14" t="s">
        <v>672</v>
      </c>
      <c r="C600" s="99"/>
      <c r="D600" s="448"/>
      <c r="E600" s="448"/>
      <c r="F600" s="448"/>
      <c r="G600" s="447"/>
      <c r="H600" s="88"/>
      <c r="I600" s="89"/>
      <c r="J600" s="15"/>
      <c r="K600" s="16"/>
      <c r="L600" s="8"/>
      <c r="M600" s="9"/>
      <c r="N600" s="9"/>
      <c r="O600" s="9"/>
      <c r="P600" s="9"/>
      <c r="Q600" s="9"/>
    </row>
    <row r="601" spans="1:17" ht="15" customHeight="1">
      <c r="A601" s="1"/>
      <c r="B601" s="231" t="s">
        <v>575</v>
      </c>
      <c r="C601" s="232"/>
      <c r="D601" s="23"/>
      <c r="E601" s="24"/>
      <c r="F601" s="23"/>
      <c r="G601" s="25"/>
      <c r="H601" s="22"/>
      <c r="I601" s="26"/>
      <c r="J601"/>
      <c r="K601" s="16"/>
      <c r="L601" s="8"/>
      <c r="M601" s="9"/>
      <c r="N601" s="9"/>
      <c r="O601" s="9"/>
      <c r="P601" s="9"/>
      <c r="Q601" s="9"/>
    </row>
    <row r="602" spans="1:17" ht="15" customHeight="1">
      <c r="A602" s="1"/>
      <c r="B602" s="131" t="s">
        <v>268</v>
      </c>
      <c r="C602" s="14"/>
      <c r="D602" s="23"/>
      <c r="E602" s="24"/>
      <c r="F602" s="23"/>
      <c r="G602" s="25"/>
      <c r="H602" s="22">
        <f aca="true" t="shared" si="12" ref="H602:H662">IF(F602=0,D602*G602,D602*F602*G602)</f>
        <v>0</v>
      </c>
      <c r="I602" s="27"/>
      <c r="J602"/>
      <c r="K602" s="16"/>
      <c r="L602" s="8"/>
      <c r="M602" s="9"/>
      <c r="N602" s="9"/>
      <c r="O602" s="9"/>
      <c r="P602" s="9"/>
      <c r="Q602" s="9"/>
    </row>
    <row r="603" spans="1:17" ht="15" customHeight="1">
      <c r="A603" s="1"/>
      <c r="B603" s="131" t="s">
        <v>386</v>
      </c>
      <c r="C603" s="14"/>
      <c r="D603" s="23"/>
      <c r="E603" s="24"/>
      <c r="F603" s="23"/>
      <c r="G603" s="25"/>
      <c r="H603" s="22">
        <f t="shared" si="12"/>
        <v>0</v>
      </c>
      <c r="I603" s="27"/>
      <c r="J603"/>
      <c r="K603" s="16"/>
      <c r="L603" s="8"/>
      <c r="M603" s="9"/>
      <c r="N603" s="9"/>
      <c r="O603" s="9"/>
      <c r="P603" s="9"/>
      <c r="Q603" s="9"/>
    </row>
    <row r="604" spans="1:17" ht="15" customHeight="1">
      <c r="A604" s="1"/>
      <c r="B604" s="131" t="s">
        <v>387</v>
      </c>
      <c r="C604" s="14"/>
      <c r="D604" s="23"/>
      <c r="E604" s="24"/>
      <c r="F604" s="23"/>
      <c r="G604" s="25"/>
      <c r="H604" s="22">
        <f t="shared" si="12"/>
        <v>0</v>
      </c>
      <c r="I604" s="27"/>
      <c r="J604"/>
      <c r="K604" s="16"/>
      <c r="L604" s="8"/>
      <c r="M604" s="9"/>
      <c r="N604" s="9"/>
      <c r="O604" s="9"/>
      <c r="P604" s="9"/>
      <c r="Q604" s="9"/>
    </row>
    <row r="605" spans="1:17" ht="15" customHeight="1">
      <c r="A605" s="1"/>
      <c r="B605" s="131" t="s">
        <v>673</v>
      </c>
      <c r="C605" s="14"/>
      <c r="D605" s="23"/>
      <c r="E605" s="24"/>
      <c r="F605" s="23"/>
      <c r="G605" s="25"/>
      <c r="H605" s="22">
        <f t="shared" si="12"/>
        <v>0</v>
      </c>
      <c r="I605" s="27"/>
      <c r="J605"/>
      <c r="K605" s="16"/>
      <c r="L605" s="8"/>
      <c r="M605" s="9"/>
      <c r="N605" s="9"/>
      <c r="O605" s="9"/>
      <c r="P605" s="9"/>
      <c r="Q605" s="9"/>
    </row>
    <row r="606" spans="1:17" ht="15" customHeight="1">
      <c r="A606" s="1"/>
      <c r="B606" s="131" t="s">
        <v>398</v>
      </c>
      <c r="C606" s="14"/>
      <c r="D606" s="23"/>
      <c r="E606" s="24"/>
      <c r="F606" s="23"/>
      <c r="G606" s="25"/>
      <c r="H606" s="22">
        <f t="shared" si="12"/>
        <v>0</v>
      </c>
      <c r="I606" s="27"/>
      <c r="J606"/>
      <c r="K606" s="16"/>
      <c r="L606" s="8"/>
      <c r="M606" s="9"/>
      <c r="N606" s="9"/>
      <c r="O606" s="9"/>
      <c r="P606" s="9"/>
      <c r="Q606" s="9"/>
    </row>
    <row r="607" spans="1:17" ht="15" customHeight="1">
      <c r="A607" s="1"/>
      <c r="B607" s="78" t="s">
        <v>399</v>
      </c>
      <c r="C607" s="14"/>
      <c r="D607" s="23"/>
      <c r="E607" s="24"/>
      <c r="F607" s="23"/>
      <c r="G607" s="25"/>
      <c r="H607" s="22">
        <f t="shared" si="12"/>
        <v>0</v>
      </c>
      <c r="I607" s="27"/>
      <c r="J607"/>
      <c r="K607" s="16"/>
      <c r="L607" s="8"/>
      <c r="M607" s="9"/>
      <c r="N607" s="9"/>
      <c r="O607" s="9"/>
      <c r="P607" s="9"/>
      <c r="Q607" s="9"/>
    </row>
    <row r="608" spans="1:17" ht="15" customHeight="1">
      <c r="A608" s="1"/>
      <c r="B608" s="127" t="s">
        <v>5</v>
      </c>
      <c r="C608" s="14"/>
      <c r="D608" s="23"/>
      <c r="E608" s="24"/>
      <c r="F608" s="23"/>
      <c r="G608" s="25"/>
      <c r="H608" s="22">
        <f t="shared" si="12"/>
        <v>0</v>
      </c>
      <c r="I608" s="27"/>
      <c r="J608"/>
      <c r="K608" s="16"/>
      <c r="L608" s="8"/>
      <c r="M608" s="9"/>
      <c r="N608" s="9"/>
      <c r="O608" s="9"/>
      <c r="P608" s="9"/>
      <c r="Q608" s="9"/>
    </row>
    <row r="609" spans="1:17" ht="15" customHeight="1">
      <c r="A609" s="1"/>
      <c r="B609" s="231" t="s">
        <v>864</v>
      </c>
      <c r="C609" s="232"/>
      <c r="D609" s="23"/>
      <c r="E609" s="24"/>
      <c r="F609" s="23"/>
      <c r="G609" s="25"/>
      <c r="H609" s="22"/>
      <c r="I609" s="27"/>
      <c r="J609" s="15"/>
      <c r="K609" s="16"/>
      <c r="L609" s="8"/>
      <c r="M609" s="9"/>
      <c r="N609" s="9"/>
      <c r="O609" s="9"/>
      <c r="P609" s="9"/>
      <c r="Q609" s="9"/>
    </row>
    <row r="610" spans="1:17" ht="15" customHeight="1">
      <c r="A610" s="1"/>
      <c r="B610" s="242" t="s">
        <v>736</v>
      </c>
      <c r="C610" s="243"/>
      <c r="D610" s="23"/>
      <c r="E610" s="24"/>
      <c r="F610" s="23"/>
      <c r="G610" s="25"/>
      <c r="H610" s="22"/>
      <c r="I610" s="27"/>
      <c r="J610" s="15"/>
      <c r="K610" s="16"/>
      <c r="L610" s="8"/>
      <c r="M610" s="9"/>
      <c r="N610" s="9"/>
      <c r="O610" s="9"/>
      <c r="P610" s="9"/>
      <c r="Q610" s="9"/>
    </row>
    <row r="611" spans="1:17" ht="15" customHeight="1">
      <c r="A611" s="1"/>
      <c r="B611" s="131" t="s">
        <v>737</v>
      </c>
      <c r="C611" s="14"/>
      <c r="D611" s="23"/>
      <c r="E611" s="24"/>
      <c r="F611" s="23"/>
      <c r="G611" s="25"/>
      <c r="H611" s="22">
        <f t="shared" si="12"/>
        <v>0</v>
      </c>
      <c r="I611" s="27"/>
      <c r="J611" s="15"/>
      <c r="K611" s="16"/>
      <c r="L611" s="8"/>
      <c r="M611" s="9"/>
      <c r="N611" s="9"/>
      <c r="O611" s="9"/>
      <c r="P611" s="9"/>
      <c r="Q611" s="9"/>
    </row>
    <row r="612" spans="1:17" ht="15" customHeight="1">
      <c r="A612" s="1"/>
      <c r="B612" s="131" t="s">
        <v>738</v>
      </c>
      <c r="C612" s="14"/>
      <c r="D612" s="23"/>
      <c r="E612" s="24"/>
      <c r="F612" s="23"/>
      <c r="G612" s="25"/>
      <c r="H612" s="22">
        <f t="shared" si="12"/>
        <v>0</v>
      </c>
      <c r="I612" s="27"/>
      <c r="J612" s="15"/>
      <c r="K612" s="16"/>
      <c r="L612" s="8"/>
      <c r="M612" s="9"/>
      <c r="N612" s="9"/>
      <c r="O612" s="9"/>
      <c r="P612" s="9"/>
      <c r="Q612" s="9"/>
    </row>
    <row r="613" spans="1:17" ht="15" customHeight="1">
      <c r="A613" s="1"/>
      <c r="B613" s="131" t="s">
        <v>614</v>
      </c>
      <c r="C613" s="14"/>
      <c r="D613" s="23"/>
      <c r="E613" s="24"/>
      <c r="F613" s="23"/>
      <c r="G613" s="25"/>
      <c r="H613" s="22">
        <f t="shared" si="12"/>
        <v>0</v>
      </c>
      <c r="I613" s="27"/>
      <c r="J613" s="15"/>
      <c r="K613" s="16"/>
      <c r="L613" s="8"/>
      <c r="M613" s="9"/>
      <c r="N613" s="9"/>
      <c r="O613" s="9"/>
      <c r="P613" s="9"/>
      <c r="Q613" s="9"/>
    </row>
    <row r="614" spans="1:17" ht="15" customHeight="1">
      <c r="A614" s="1"/>
      <c r="B614" s="131" t="s">
        <v>618</v>
      </c>
      <c r="C614" s="14"/>
      <c r="D614" s="23"/>
      <c r="E614" s="24"/>
      <c r="F614" s="23"/>
      <c r="G614" s="25"/>
      <c r="H614" s="22">
        <f t="shared" si="12"/>
        <v>0</v>
      </c>
      <c r="I614" s="27"/>
      <c r="J614" s="15"/>
      <c r="K614" s="16"/>
      <c r="L614" s="8"/>
      <c r="M614" s="9"/>
      <c r="N614" s="9"/>
      <c r="O614" s="9"/>
      <c r="P614" s="9"/>
      <c r="Q614" s="9"/>
    </row>
    <row r="615" spans="1:17" ht="15" customHeight="1">
      <c r="A615" s="1"/>
      <c r="B615" s="233" t="s">
        <v>685</v>
      </c>
      <c r="C615" s="14"/>
      <c r="D615" s="23"/>
      <c r="E615" s="24"/>
      <c r="F615" s="23"/>
      <c r="G615" s="25"/>
      <c r="H615" s="22"/>
      <c r="I615" s="27"/>
      <c r="J615" s="15"/>
      <c r="K615" s="16"/>
      <c r="L615" s="8"/>
      <c r="M615" s="9"/>
      <c r="N615" s="9"/>
      <c r="O615" s="9"/>
      <c r="P615" s="9"/>
      <c r="Q615" s="9"/>
    </row>
    <row r="616" spans="1:17" ht="15" customHeight="1">
      <c r="A616" s="1"/>
      <c r="B616" s="131" t="s">
        <v>619</v>
      </c>
      <c r="C616" s="14"/>
      <c r="D616" s="23"/>
      <c r="E616" s="24"/>
      <c r="F616" s="23"/>
      <c r="G616" s="25"/>
      <c r="H616" s="22">
        <f t="shared" si="12"/>
        <v>0</v>
      </c>
      <c r="I616" s="27"/>
      <c r="J616" s="15"/>
      <c r="K616" s="16"/>
      <c r="L616" s="8"/>
      <c r="M616" s="9"/>
      <c r="N616" s="9"/>
      <c r="O616" s="9"/>
      <c r="P616" s="9"/>
      <c r="Q616" s="9"/>
    </row>
    <row r="617" spans="1:17" ht="15" customHeight="1">
      <c r="A617" s="1"/>
      <c r="B617" s="131" t="s">
        <v>620</v>
      </c>
      <c r="C617" s="14"/>
      <c r="D617" s="23"/>
      <c r="E617" s="24"/>
      <c r="F617" s="23"/>
      <c r="G617" s="25"/>
      <c r="H617" s="22">
        <f t="shared" si="12"/>
        <v>0</v>
      </c>
      <c r="I617" s="27"/>
      <c r="J617" s="15"/>
      <c r="K617" s="16"/>
      <c r="L617" s="8"/>
      <c r="M617" s="9"/>
      <c r="N617" s="9"/>
      <c r="O617" s="9"/>
      <c r="P617" s="9"/>
      <c r="Q617" s="9"/>
    </row>
    <row r="618" spans="1:17" ht="15" customHeight="1">
      <c r="A618" s="1"/>
      <c r="B618" s="131" t="s">
        <v>807</v>
      </c>
      <c r="C618" s="14"/>
      <c r="D618" s="23"/>
      <c r="E618" s="24"/>
      <c r="F618" s="23"/>
      <c r="G618" s="25"/>
      <c r="H618" s="22">
        <f t="shared" si="12"/>
        <v>0</v>
      </c>
      <c r="I618" s="27"/>
      <c r="J618" s="15"/>
      <c r="K618" s="16"/>
      <c r="L618" s="8"/>
      <c r="M618" s="9"/>
      <c r="N618" s="9"/>
      <c r="O618" s="9"/>
      <c r="P618" s="9"/>
      <c r="Q618" s="9"/>
    </row>
    <row r="619" spans="1:17" ht="15" customHeight="1">
      <c r="A619" s="1"/>
      <c r="B619" s="131" t="s">
        <v>808</v>
      </c>
      <c r="C619" s="14"/>
      <c r="D619" s="23"/>
      <c r="E619" s="24"/>
      <c r="F619" s="23"/>
      <c r="G619" s="25"/>
      <c r="H619" s="22">
        <f t="shared" si="12"/>
        <v>0</v>
      </c>
      <c r="I619" s="27"/>
      <c r="J619" s="15"/>
      <c r="K619" s="16"/>
      <c r="L619" s="8"/>
      <c r="M619" s="9"/>
      <c r="N619" s="9"/>
      <c r="O619" s="9"/>
      <c r="P619" s="9"/>
      <c r="Q619" s="9"/>
    </row>
    <row r="620" spans="1:17" ht="15" customHeight="1">
      <c r="A620" s="1"/>
      <c r="B620" s="131" t="s">
        <v>689</v>
      </c>
      <c r="C620" s="14"/>
      <c r="D620" s="23"/>
      <c r="E620" s="24"/>
      <c r="F620" s="23"/>
      <c r="G620" s="25"/>
      <c r="H620" s="22">
        <f t="shared" si="12"/>
        <v>0</v>
      </c>
      <c r="I620" s="27"/>
      <c r="J620" s="15"/>
      <c r="K620" s="16"/>
      <c r="L620" s="8"/>
      <c r="M620" s="9"/>
      <c r="N620" s="9"/>
      <c r="O620" s="9"/>
      <c r="P620" s="9"/>
      <c r="Q620" s="9"/>
    </row>
    <row r="621" spans="1:17" ht="15" customHeight="1">
      <c r="A621" s="1"/>
      <c r="B621" s="131" t="s">
        <v>690</v>
      </c>
      <c r="C621" s="14"/>
      <c r="D621" s="23"/>
      <c r="E621" s="24"/>
      <c r="F621" s="23"/>
      <c r="G621" s="25"/>
      <c r="H621" s="22">
        <f t="shared" si="12"/>
        <v>0</v>
      </c>
      <c r="I621" s="27"/>
      <c r="J621" s="15"/>
      <c r="K621" s="16"/>
      <c r="L621" s="8"/>
      <c r="M621" s="9"/>
      <c r="N621" s="9"/>
      <c r="O621" s="9"/>
      <c r="P621" s="9"/>
      <c r="Q621" s="9"/>
    </row>
    <row r="622" spans="1:17" ht="15" customHeight="1">
      <c r="A622" s="1"/>
      <c r="B622" s="233" t="s">
        <v>686</v>
      </c>
      <c r="C622" s="14"/>
      <c r="D622" s="23"/>
      <c r="E622" s="24"/>
      <c r="F622" s="23"/>
      <c r="G622" s="25"/>
      <c r="H622" s="22"/>
      <c r="I622" s="27"/>
      <c r="J622" s="15"/>
      <c r="K622" s="16"/>
      <c r="L622" s="8"/>
      <c r="M622" s="9"/>
      <c r="N622" s="9"/>
      <c r="O622" s="9"/>
      <c r="P622" s="9"/>
      <c r="Q622" s="9"/>
    </row>
    <row r="623" spans="1:17" ht="15" customHeight="1">
      <c r="A623" s="1"/>
      <c r="B623" s="131" t="s">
        <v>691</v>
      </c>
      <c r="C623" s="14"/>
      <c r="D623" s="23"/>
      <c r="E623" s="24"/>
      <c r="F623" s="23"/>
      <c r="G623" s="25"/>
      <c r="H623" s="22">
        <f t="shared" si="12"/>
        <v>0</v>
      </c>
      <c r="I623" s="27"/>
      <c r="J623" s="15"/>
      <c r="K623" s="16"/>
      <c r="L623" s="8"/>
      <c r="M623" s="9"/>
      <c r="N623" s="9"/>
      <c r="O623" s="9"/>
      <c r="P623" s="9"/>
      <c r="Q623" s="9"/>
    </row>
    <row r="624" spans="1:17" ht="15" customHeight="1">
      <c r="A624" s="1"/>
      <c r="B624" s="131" t="s">
        <v>692</v>
      </c>
      <c r="C624" s="14"/>
      <c r="D624" s="23"/>
      <c r="E624" s="24"/>
      <c r="F624" s="23"/>
      <c r="G624" s="25"/>
      <c r="H624" s="22">
        <f t="shared" si="12"/>
        <v>0</v>
      </c>
      <c r="I624" s="27"/>
      <c r="J624" s="15"/>
      <c r="K624" s="16"/>
      <c r="L624" s="8"/>
      <c r="M624" s="9"/>
      <c r="N624" s="9"/>
      <c r="O624" s="9"/>
      <c r="P624" s="9"/>
      <c r="Q624" s="9"/>
    </row>
    <row r="625" spans="1:17" ht="15" customHeight="1">
      <c r="A625" s="1"/>
      <c r="B625" s="131" t="s">
        <v>289</v>
      </c>
      <c r="C625" s="14"/>
      <c r="D625" s="23"/>
      <c r="E625" s="24"/>
      <c r="F625" s="23"/>
      <c r="G625" s="25"/>
      <c r="H625" s="22">
        <f t="shared" si="12"/>
        <v>0</v>
      </c>
      <c r="I625" s="27"/>
      <c r="J625"/>
      <c r="K625" s="16"/>
      <c r="L625" s="8"/>
      <c r="M625" s="9"/>
      <c r="N625" s="9"/>
      <c r="O625" s="9"/>
      <c r="P625" s="9"/>
      <c r="Q625" s="9"/>
    </row>
    <row r="626" spans="1:17" ht="15" customHeight="1">
      <c r="A626" s="1"/>
      <c r="B626" s="131" t="s">
        <v>290</v>
      </c>
      <c r="C626" s="14"/>
      <c r="D626" s="23"/>
      <c r="E626" s="24"/>
      <c r="F626" s="23"/>
      <c r="G626" s="25"/>
      <c r="H626" s="22">
        <f t="shared" si="12"/>
        <v>0</v>
      </c>
      <c r="I626" s="27"/>
      <c r="J626"/>
      <c r="K626" s="16"/>
      <c r="L626" s="8"/>
      <c r="M626" s="9"/>
      <c r="N626" s="9"/>
      <c r="O626" s="9"/>
      <c r="P626" s="9"/>
      <c r="Q626" s="9"/>
    </row>
    <row r="627" spans="1:17" ht="15" customHeight="1">
      <c r="A627" s="1"/>
      <c r="B627" s="234" t="s">
        <v>859</v>
      </c>
      <c r="C627" s="232"/>
      <c r="D627" s="23"/>
      <c r="E627" s="24"/>
      <c r="F627" s="23"/>
      <c r="G627" s="25"/>
      <c r="H627" s="22"/>
      <c r="I627" s="27"/>
      <c r="J627"/>
      <c r="K627" s="16"/>
      <c r="L627" s="8"/>
      <c r="M627" s="9"/>
      <c r="N627" s="9"/>
      <c r="O627" s="9"/>
      <c r="P627" s="9"/>
      <c r="Q627" s="9"/>
    </row>
    <row r="628" spans="1:17" ht="15" customHeight="1">
      <c r="A628" s="1"/>
      <c r="B628" s="233" t="s">
        <v>860</v>
      </c>
      <c r="C628" s="14"/>
      <c r="D628" s="23"/>
      <c r="E628" s="24"/>
      <c r="F628" s="23"/>
      <c r="G628" s="25"/>
      <c r="H628" s="22"/>
      <c r="I628" s="27"/>
      <c r="J628"/>
      <c r="K628" s="16"/>
      <c r="L628" s="8"/>
      <c r="M628" s="9"/>
      <c r="N628" s="9"/>
      <c r="O628" s="9"/>
      <c r="P628" s="9"/>
      <c r="Q628" s="9"/>
    </row>
    <row r="629" spans="1:17" ht="15" customHeight="1">
      <c r="A629" s="1"/>
      <c r="B629" s="131" t="s">
        <v>781</v>
      </c>
      <c r="C629" s="14"/>
      <c r="D629" s="23"/>
      <c r="E629" s="24"/>
      <c r="F629" s="23"/>
      <c r="G629" s="25"/>
      <c r="H629" s="22">
        <f t="shared" si="12"/>
        <v>0</v>
      </c>
      <c r="I629" s="27"/>
      <c r="J629"/>
      <c r="K629" s="16"/>
      <c r="L629" s="8"/>
      <c r="M629" s="9"/>
      <c r="N629" s="9"/>
      <c r="O629" s="9"/>
      <c r="P629" s="9"/>
      <c r="Q629" s="9"/>
    </row>
    <row r="630" spans="1:17" ht="15" customHeight="1">
      <c r="A630" s="1"/>
      <c r="B630" s="131" t="s">
        <v>782</v>
      </c>
      <c r="C630" s="14"/>
      <c r="D630" s="23"/>
      <c r="E630" s="24"/>
      <c r="F630" s="23"/>
      <c r="G630" s="25"/>
      <c r="H630" s="22">
        <f t="shared" si="12"/>
        <v>0</v>
      </c>
      <c r="I630" s="27"/>
      <c r="J630"/>
      <c r="K630" s="16"/>
      <c r="L630" s="8"/>
      <c r="M630" s="9"/>
      <c r="N630" s="9"/>
      <c r="O630" s="9"/>
      <c r="P630" s="9"/>
      <c r="Q630" s="9"/>
    </row>
    <row r="631" spans="1:17" ht="15" customHeight="1">
      <c r="A631" s="1"/>
      <c r="B631" s="131" t="s">
        <v>783</v>
      </c>
      <c r="C631" s="14"/>
      <c r="D631" s="23"/>
      <c r="E631" s="24"/>
      <c r="F631" s="23"/>
      <c r="G631" s="25"/>
      <c r="H631" s="22">
        <f t="shared" si="12"/>
        <v>0</v>
      </c>
      <c r="I631" s="27"/>
      <c r="J631"/>
      <c r="K631" s="16"/>
      <c r="L631" s="8"/>
      <c r="M631" s="9"/>
      <c r="N631" s="9"/>
      <c r="O631" s="9"/>
      <c r="P631" s="9"/>
      <c r="Q631" s="9"/>
    </row>
    <row r="632" spans="1:17" ht="15" customHeight="1">
      <c r="A632" s="1"/>
      <c r="B632" s="131" t="s">
        <v>784</v>
      </c>
      <c r="C632" s="14"/>
      <c r="D632" s="23"/>
      <c r="E632" s="24"/>
      <c r="F632" s="23"/>
      <c r="G632" s="25"/>
      <c r="H632" s="22">
        <f t="shared" si="12"/>
        <v>0</v>
      </c>
      <c r="I632" s="27"/>
      <c r="J632"/>
      <c r="K632" s="16"/>
      <c r="L632" s="8"/>
      <c r="M632" s="9"/>
      <c r="N632" s="9"/>
      <c r="O632" s="9"/>
      <c r="P632" s="9"/>
      <c r="Q632" s="9"/>
    </row>
    <row r="633" spans="1:17" ht="15" customHeight="1">
      <c r="A633" s="1"/>
      <c r="B633" s="131" t="s">
        <v>861</v>
      </c>
      <c r="C633" s="14"/>
      <c r="D633" s="23"/>
      <c r="E633" s="24"/>
      <c r="F633" s="23"/>
      <c r="G633" s="25"/>
      <c r="H633" s="22">
        <f t="shared" si="12"/>
        <v>0</v>
      </c>
      <c r="I633" s="27"/>
      <c r="J633"/>
      <c r="K633" s="16"/>
      <c r="L633" s="8"/>
      <c r="M633" s="9"/>
      <c r="N633" s="9"/>
      <c r="O633" s="9"/>
      <c r="P633" s="9"/>
      <c r="Q633" s="9"/>
    </row>
    <row r="634" spans="1:17" ht="15" customHeight="1">
      <c r="A634" s="1"/>
      <c r="B634" s="145" t="s">
        <v>741</v>
      </c>
      <c r="C634" s="14"/>
      <c r="D634" s="23"/>
      <c r="E634" s="24"/>
      <c r="F634" s="23"/>
      <c r="G634" s="25"/>
      <c r="H634" s="22">
        <f t="shared" si="12"/>
        <v>0</v>
      </c>
      <c r="I634" s="27"/>
      <c r="J634"/>
      <c r="K634" s="16"/>
      <c r="L634" s="8"/>
      <c r="M634" s="9"/>
      <c r="N634" s="9"/>
      <c r="O634" s="9"/>
      <c r="P634" s="9"/>
      <c r="Q634" s="9"/>
    </row>
    <row r="635" spans="1:17" ht="15" customHeight="1">
      <c r="A635" s="1"/>
      <c r="B635" s="235" t="s">
        <v>687</v>
      </c>
      <c r="C635" s="14"/>
      <c r="D635" s="23"/>
      <c r="E635" s="24"/>
      <c r="F635" s="23"/>
      <c r="G635" s="25"/>
      <c r="H635" s="22"/>
      <c r="I635" s="27"/>
      <c r="J635"/>
      <c r="K635" s="16"/>
      <c r="L635" s="8"/>
      <c r="M635" s="9"/>
      <c r="N635" s="9"/>
      <c r="O635" s="9"/>
      <c r="P635" s="9"/>
      <c r="Q635" s="9"/>
    </row>
    <row r="636" spans="1:17" ht="15" customHeight="1">
      <c r="A636" s="1"/>
      <c r="B636" s="145" t="s">
        <v>742</v>
      </c>
      <c r="C636" s="14"/>
      <c r="D636" s="23"/>
      <c r="E636" s="24"/>
      <c r="F636" s="23"/>
      <c r="G636" s="25"/>
      <c r="H636" s="22">
        <f t="shared" si="12"/>
        <v>0</v>
      </c>
      <c r="I636" s="27"/>
      <c r="J636"/>
      <c r="K636" s="16"/>
      <c r="L636" s="8"/>
      <c r="M636" s="9"/>
      <c r="N636" s="9"/>
      <c r="O636" s="9"/>
      <c r="P636" s="9"/>
      <c r="Q636" s="9"/>
    </row>
    <row r="637" spans="1:17" ht="15" customHeight="1">
      <c r="A637" s="1"/>
      <c r="B637" s="145" t="s">
        <v>785</v>
      </c>
      <c r="C637" s="14"/>
      <c r="D637" s="23"/>
      <c r="E637" s="24"/>
      <c r="F637" s="23"/>
      <c r="G637" s="25"/>
      <c r="H637" s="22"/>
      <c r="I637" s="27"/>
      <c r="J637"/>
      <c r="K637" s="16"/>
      <c r="L637" s="8"/>
      <c r="M637" s="9"/>
      <c r="N637" s="9"/>
      <c r="O637" s="9"/>
      <c r="P637" s="9"/>
      <c r="Q637" s="9"/>
    </row>
    <row r="638" spans="1:17" ht="15" customHeight="1">
      <c r="A638" s="1"/>
      <c r="B638" s="145" t="s">
        <v>743</v>
      </c>
      <c r="C638" s="14"/>
      <c r="D638" s="23"/>
      <c r="E638" s="24"/>
      <c r="F638" s="23"/>
      <c r="G638" s="25"/>
      <c r="H638" s="22">
        <f t="shared" si="12"/>
        <v>0</v>
      </c>
      <c r="I638" s="27"/>
      <c r="J638"/>
      <c r="K638" s="16"/>
      <c r="L638" s="8"/>
      <c r="M638" s="9"/>
      <c r="N638" s="9"/>
      <c r="O638" s="9"/>
      <c r="P638" s="9"/>
      <c r="Q638" s="9"/>
    </row>
    <row r="639" spans="1:17" ht="15" customHeight="1">
      <c r="A639" s="1"/>
      <c r="B639" s="145" t="s">
        <v>744</v>
      </c>
      <c r="C639" s="14"/>
      <c r="D639" s="23"/>
      <c r="E639" s="24"/>
      <c r="F639" s="23"/>
      <c r="G639" s="25"/>
      <c r="H639" s="22">
        <f t="shared" si="12"/>
        <v>0</v>
      </c>
      <c r="I639" s="27"/>
      <c r="J639"/>
      <c r="K639" s="16"/>
      <c r="L639" s="8"/>
      <c r="M639" s="9"/>
      <c r="N639" s="9"/>
      <c r="O639" s="9"/>
      <c r="P639" s="9"/>
      <c r="Q639" s="9"/>
    </row>
    <row r="640" spans="1:17" ht="15" customHeight="1">
      <c r="A640" s="1"/>
      <c r="B640" s="145" t="s">
        <v>745</v>
      </c>
      <c r="C640" s="14"/>
      <c r="D640" s="23"/>
      <c r="E640" s="24"/>
      <c r="F640" s="23"/>
      <c r="G640" s="25"/>
      <c r="H640" s="22">
        <f t="shared" si="12"/>
        <v>0</v>
      </c>
      <c r="I640" s="27"/>
      <c r="J640"/>
      <c r="K640" s="16"/>
      <c r="L640" s="8"/>
      <c r="M640" s="9"/>
      <c r="N640" s="9"/>
      <c r="O640" s="9"/>
      <c r="P640" s="9"/>
      <c r="Q640" s="9"/>
    </row>
    <row r="641" spans="1:17" ht="15" customHeight="1">
      <c r="A641" s="1"/>
      <c r="B641" s="145" t="s">
        <v>746</v>
      </c>
      <c r="C641" s="14"/>
      <c r="D641" s="23"/>
      <c r="E641" s="24"/>
      <c r="F641" s="23"/>
      <c r="G641" s="25"/>
      <c r="H641" s="22">
        <f t="shared" si="12"/>
        <v>0</v>
      </c>
      <c r="I641" s="27"/>
      <c r="J641"/>
      <c r="K641" s="16"/>
      <c r="L641" s="8"/>
      <c r="M641" s="9"/>
      <c r="N641" s="9"/>
      <c r="O641" s="9"/>
      <c r="P641" s="9"/>
      <c r="Q641" s="9"/>
    </row>
    <row r="642" spans="1:17" ht="15" customHeight="1">
      <c r="A642" s="1"/>
      <c r="B642" s="233" t="s">
        <v>688</v>
      </c>
      <c r="C642" s="14"/>
      <c r="D642" s="23"/>
      <c r="E642" s="24"/>
      <c r="F642" s="23"/>
      <c r="G642" s="25"/>
      <c r="H642" s="22"/>
      <c r="I642" s="27"/>
      <c r="J642"/>
      <c r="K642" s="16"/>
      <c r="L642" s="8"/>
      <c r="M642" s="9"/>
      <c r="N642" s="9"/>
      <c r="O642" s="9"/>
      <c r="P642" s="9"/>
      <c r="Q642" s="9"/>
    </row>
    <row r="643" spans="1:17" ht="15" customHeight="1">
      <c r="A643" s="1"/>
      <c r="B643" s="131" t="s">
        <v>747</v>
      </c>
      <c r="C643" s="14"/>
      <c r="D643" s="23"/>
      <c r="E643" s="24"/>
      <c r="F643" s="23"/>
      <c r="G643" s="25"/>
      <c r="H643" s="22">
        <f t="shared" si="12"/>
        <v>0</v>
      </c>
      <c r="I643" s="27"/>
      <c r="J643"/>
      <c r="K643" s="16"/>
      <c r="L643" s="8"/>
      <c r="M643" s="9"/>
      <c r="N643" s="9"/>
      <c r="O643" s="9"/>
      <c r="P643" s="9"/>
      <c r="Q643" s="9"/>
    </row>
    <row r="644" spans="1:17" ht="15" customHeight="1">
      <c r="A644" s="1"/>
      <c r="B644" s="131" t="s">
        <v>748</v>
      </c>
      <c r="C644" s="14"/>
      <c r="D644" s="23"/>
      <c r="E644" s="24"/>
      <c r="F644" s="23"/>
      <c r="G644" s="25"/>
      <c r="H644" s="22">
        <f t="shared" si="12"/>
        <v>0</v>
      </c>
      <c r="I644" s="27"/>
      <c r="J644"/>
      <c r="K644" s="16"/>
      <c r="L644" s="8"/>
      <c r="M644" s="9"/>
      <c r="N644" s="9"/>
      <c r="O644" s="9"/>
      <c r="P644" s="9"/>
      <c r="Q644" s="9"/>
    </row>
    <row r="645" spans="1:17" ht="15" customHeight="1">
      <c r="A645" s="1"/>
      <c r="B645" s="131" t="s">
        <v>291</v>
      </c>
      <c r="C645" s="14"/>
      <c r="D645" s="23"/>
      <c r="E645" s="24"/>
      <c r="F645" s="23"/>
      <c r="G645" s="25"/>
      <c r="H645" s="22">
        <f t="shared" si="12"/>
        <v>0</v>
      </c>
      <c r="I645" s="27"/>
      <c r="J645"/>
      <c r="K645" s="16"/>
      <c r="L645" s="8"/>
      <c r="M645" s="9"/>
      <c r="N645" s="9"/>
      <c r="O645" s="9"/>
      <c r="P645" s="9"/>
      <c r="Q645" s="9"/>
    </row>
    <row r="646" spans="1:17" ht="15" customHeight="1">
      <c r="A646" s="1"/>
      <c r="B646" s="131" t="s">
        <v>292</v>
      </c>
      <c r="C646" s="14"/>
      <c r="D646" s="23"/>
      <c r="E646" s="24"/>
      <c r="F646" s="23"/>
      <c r="G646" s="25"/>
      <c r="H646" s="22">
        <f t="shared" si="12"/>
        <v>0</v>
      </c>
      <c r="I646" s="27"/>
      <c r="J646"/>
      <c r="K646" s="16"/>
      <c r="L646" s="8"/>
      <c r="M646" s="9"/>
      <c r="N646" s="9"/>
      <c r="O646" s="9"/>
      <c r="P646" s="9"/>
      <c r="Q646" s="9"/>
    </row>
    <row r="647" spans="1:17" ht="15" customHeight="1">
      <c r="A647" s="1"/>
      <c r="B647" s="234" t="s">
        <v>856</v>
      </c>
      <c r="C647" s="232"/>
      <c r="D647" s="23"/>
      <c r="E647" s="24"/>
      <c r="F647" s="23"/>
      <c r="G647" s="25"/>
      <c r="H647" s="22"/>
      <c r="I647" s="27"/>
      <c r="J647"/>
      <c r="K647" s="16"/>
      <c r="L647" s="8"/>
      <c r="M647" s="9"/>
      <c r="N647" s="9"/>
      <c r="O647" s="9"/>
      <c r="P647" s="9"/>
      <c r="Q647" s="9"/>
    </row>
    <row r="648" spans="1:17" ht="15" customHeight="1">
      <c r="A648" s="1"/>
      <c r="B648" s="233" t="s">
        <v>857</v>
      </c>
      <c r="C648" s="14"/>
      <c r="D648" s="23"/>
      <c r="E648" s="24"/>
      <c r="F648" s="23"/>
      <c r="G648" s="25"/>
      <c r="H648" s="22"/>
      <c r="I648" s="27"/>
      <c r="J648"/>
      <c r="K648" s="16"/>
      <c r="L648" s="8"/>
      <c r="M648" s="9"/>
      <c r="N648" s="9"/>
      <c r="O648" s="9"/>
      <c r="P648" s="9"/>
      <c r="Q648" s="9"/>
    </row>
    <row r="649" spans="1:17" ht="15" customHeight="1">
      <c r="A649" s="1"/>
      <c r="B649" s="131" t="s">
        <v>858</v>
      </c>
      <c r="C649" s="14"/>
      <c r="D649" s="23"/>
      <c r="E649" s="24"/>
      <c r="F649" s="23"/>
      <c r="G649" s="25"/>
      <c r="H649" s="22">
        <f t="shared" si="12"/>
        <v>0</v>
      </c>
      <c r="I649" s="27"/>
      <c r="J649"/>
      <c r="K649" s="16"/>
      <c r="L649" s="8"/>
      <c r="M649" s="9"/>
      <c r="N649" s="9"/>
      <c r="O649" s="9"/>
      <c r="P649" s="9"/>
      <c r="Q649" s="9"/>
    </row>
    <row r="650" spans="1:17" ht="15" customHeight="1">
      <c r="A650" s="1"/>
      <c r="B650" s="131" t="s">
        <v>729</v>
      </c>
      <c r="C650" s="14"/>
      <c r="D650" s="23"/>
      <c r="E650" s="24"/>
      <c r="F650" s="23"/>
      <c r="G650" s="25"/>
      <c r="H650" s="22">
        <f t="shared" si="12"/>
        <v>0</v>
      </c>
      <c r="I650" s="27"/>
      <c r="J650"/>
      <c r="K650" s="16"/>
      <c r="L650" s="8"/>
      <c r="M650" s="9"/>
      <c r="N650" s="9"/>
      <c r="O650" s="9"/>
      <c r="P650" s="9"/>
      <c r="Q650" s="9"/>
    </row>
    <row r="651" spans="1:17" ht="15" customHeight="1">
      <c r="A651" s="1"/>
      <c r="B651" s="145" t="s">
        <v>573</v>
      </c>
      <c r="C651" s="14"/>
      <c r="D651" s="23"/>
      <c r="E651" s="24"/>
      <c r="F651" s="23"/>
      <c r="G651" s="25"/>
      <c r="H651" s="22">
        <f t="shared" si="12"/>
        <v>0</v>
      </c>
      <c r="I651" s="27"/>
      <c r="J651"/>
      <c r="K651" s="16"/>
      <c r="L651" s="8"/>
      <c r="M651" s="9"/>
      <c r="N651" s="9"/>
      <c r="O651" s="9"/>
      <c r="P651" s="9"/>
      <c r="Q651" s="9"/>
    </row>
    <row r="652" spans="1:17" ht="15" customHeight="1">
      <c r="A652" s="1"/>
      <c r="B652" s="235" t="s">
        <v>734</v>
      </c>
      <c r="C652" s="14"/>
      <c r="D652" s="23"/>
      <c r="E652" s="24"/>
      <c r="F652" s="23"/>
      <c r="G652" s="25"/>
      <c r="H652" s="22"/>
      <c r="I652" s="27"/>
      <c r="J652"/>
      <c r="K652" s="16"/>
      <c r="L652" s="8"/>
      <c r="M652" s="9"/>
      <c r="N652" s="9"/>
      <c r="O652" s="9"/>
      <c r="P652" s="9"/>
      <c r="Q652" s="9"/>
    </row>
    <row r="653" spans="1:17" ht="15" customHeight="1">
      <c r="A653" s="1"/>
      <c r="B653" s="127" t="s">
        <v>436</v>
      </c>
      <c r="C653" s="14"/>
      <c r="D653" s="23"/>
      <c r="E653" s="24"/>
      <c r="F653" s="23"/>
      <c r="G653" s="25"/>
      <c r="H653" s="22">
        <f t="shared" si="12"/>
        <v>0</v>
      </c>
      <c r="I653" s="27"/>
      <c r="J653"/>
      <c r="K653" s="16"/>
      <c r="L653" s="8"/>
      <c r="M653" s="9"/>
      <c r="N653" s="9"/>
      <c r="O653" s="9"/>
      <c r="P653" s="9"/>
      <c r="Q653" s="9"/>
    </row>
    <row r="654" spans="1:17" ht="15" customHeight="1">
      <c r="A654" s="1"/>
      <c r="B654" s="127" t="s">
        <v>730</v>
      </c>
      <c r="C654" s="14"/>
      <c r="D654" s="23"/>
      <c r="E654" s="24"/>
      <c r="F654" s="23"/>
      <c r="G654" s="25"/>
      <c r="H654" s="22">
        <f t="shared" si="12"/>
        <v>0</v>
      </c>
      <c r="I654" s="27"/>
      <c r="J654"/>
      <c r="K654" s="16"/>
      <c r="L654" s="8"/>
      <c r="M654" s="9"/>
      <c r="N654" s="9"/>
      <c r="O654" s="9"/>
      <c r="P654" s="9"/>
      <c r="Q654" s="9"/>
    </row>
    <row r="655" spans="1:17" ht="15" customHeight="1">
      <c r="A655" s="1"/>
      <c r="B655" s="127" t="s">
        <v>437</v>
      </c>
      <c r="C655" s="14"/>
      <c r="D655" s="23"/>
      <c r="E655" s="24"/>
      <c r="F655" s="23"/>
      <c r="G655" s="25"/>
      <c r="H655" s="22">
        <f t="shared" si="12"/>
        <v>0</v>
      </c>
      <c r="I655" s="27"/>
      <c r="J655"/>
      <c r="K655" s="16"/>
      <c r="L655" s="8"/>
      <c r="M655" s="9"/>
      <c r="N655" s="9"/>
      <c r="O655" s="9"/>
      <c r="P655" s="9"/>
      <c r="Q655" s="9"/>
    </row>
    <row r="656" spans="1:17" ht="15" customHeight="1">
      <c r="A656" s="1"/>
      <c r="B656" s="127" t="s">
        <v>731</v>
      </c>
      <c r="C656" s="14"/>
      <c r="D656" s="23"/>
      <c r="E656" s="24"/>
      <c r="F656" s="23"/>
      <c r="G656" s="25"/>
      <c r="H656" s="22">
        <f t="shared" si="12"/>
        <v>0</v>
      </c>
      <c r="I656" s="27"/>
      <c r="J656"/>
      <c r="K656" s="16"/>
      <c r="L656" s="8"/>
      <c r="M656" s="9"/>
      <c r="N656" s="9"/>
      <c r="O656" s="9"/>
      <c r="P656" s="9"/>
      <c r="Q656" s="9"/>
    </row>
    <row r="657" spans="1:17" ht="15" customHeight="1">
      <c r="A657" s="1"/>
      <c r="B657" s="145" t="s">
        <v>732</v>
      </c>
      <c r="C657" s="14"/>
      <c r="D657" s="23"/>
      <c r="E657" s="24"/>
      <c r="F657" s="23"/>
      <c r="G657" s="25"/>
      <c r="H657" s="22">
        <f t="shared" si="12"/>
        <v>0</v>
      </c>
      <c r="I657" s="27"/>
      <c r="J657"/>
      <c r="K657" s="16"/>
      <c r="L657" s="8"/>
      <c r="M657" s="9"/>
      <c r="N657" s="9"/>
      <c r="O657" s="9"/>
      <c r="P657" s="9"/>
      <c r="Q657" s="9"/>
    </row>
    <row r="658" spans="1:17" ht="15" customHeight="1">
      <c r="A658" s="1"/>
      <c r="B658" s="233" t="s">
        <v>735</v>
      </c>
      <c r="C658" s="14"/>
      <c r="D658" s="23"/>
      <c r="E658" s="24"/>
      <c r="F658" s="23"/>
      <c r="G658" s="25"/>
      <c r="H658" s="22"/>
      <c r="I658" s="27"/>
      <c r="J658"/>
      <c r="K658" s="16"/>
      <c r="L658" s="8"/>
      <c r="M658" s="9"/>
      <c r="N658" s="9"/>
      <c r="O658" s="9"/>
      <c r="P658" s="9"/>
      <c r="Q658" s="9"/>
    </row>
    <row r="659" spans="1:17" ht="15" customHeight="1">
      <c r="A659" s="1"/>
      <c r="B659" s="127" t="s">
        <v>438</v>
      </c>
      <c r="C659" s="14"/>
      <c r="D659" s="23"/>
      <c r="E659" s="24"/>
      <c r="F659" s="23"/>
      <c r="G659" s="25"/>
      <c r="H659" s="22">
        <f t="shared" si="12"/>
        <v>0</v>
      </c>
      <c r="I659" s="27"/>
      <c r="J659"/>
      <c r="K659" s="16"/>
      <c r="L659" s="8"/>
      <c r="M659" s="9"/>
      <c r="N659" s="9"/>
      <c r="O659" s="9"/>
      <c r="P659" s="9"/>
      <c r="Q659" s="9"/>
    </row>
    <row r="660" spans="1:17" ht="15" customHeight="1">
      <c r="A660" s="1"/>
      <c r="B660" s="131" t="s">
        <v>733</v>
      </c>
      <c r="C660" s="14"/>
      <c r="D660" s="23"/>
      <c r="E660" s="24"/>
      <c r="F660" s="23"/>
      <c r="G660" s="25"/>
      <c r="H660" s="22">
        <f t="shared" si="12"/>
        <v>0</v>
      </c>
      <c r="I660" s="27"/>
      <c r="J660"/>
      <c r="K660" s="16"/>
      <c r="L660" s="8"/>
      <c r="M660" s="9"/>
      <c r="N660" s="9"/>
      <c r="O660" s="9"/>
      <c r="P660" s="9"/>
      <c r="Q660" s="9"/>
    </row>
    <row r="661" spans="1:17" ht="15" customHeight="1">
      <c r="A661" s="1"/>
      <c r="B661" s="131" t="s">
        <v>574</v>
      </c>
      <c r="C661" s="14"/>
      <c r="D661" s="23"/>
      <c r="E661" s="24"/>
      <c r="F661" s="23"/>
      <c r="G661" s="25"/>
      <c r="H661" s="22">
        <f t="shared" si="12"/>
        <v>0</v>
      </c>
      <c r="I661" s="27"/>
      <c r="J661"/>
      <c r="K661" s="16"/>
      <c r="L661" s="8"/>
      <c r="M661" s="9"/>
      <c r="N661" s="9"/>
      <c r="O661" s="9"/>
      <c r="P661" s="9"/>
      <c r="Q661" s="9"/>
    </row>
    <row r="662" spans="1:17" ht="15" customHeight="1">
      <c r="A662" s="1"/>
      <c r="B662" s="131" t="s">
        <v>293</v>
      </c>
      <c r="C662" s="14"/>
      <c r="D662" s="23"/>
      <c r="E662" s="24"/>
      <c r="F662" s="23"/>
      <c r="G662" s="25"/>
      <c r="H662" s="22">
        <f t="shared" si="12"/>
        <v>0</v>
      </c>
      <c r="I662" s="27"/>
      <c r="J662"/>
      <c r="K662" s="16"/>
      <c r="L662" s="8"/>
      <c r="M662" s="9"/>
      <c r="N662" s="9"/>
      <c r="O662" s="9"/>
      <c r="P662" s="9"/>
      <c r="Q662" s="9"/>
    </row>
    <row r="663" spans="1:17" ht="15" customHeight="1" thickBot="1">
      <c r="A663" s="1"/>
      <c r="B663" s="146" t="s">
        <v>248</v>
      </c>
      <c r="C663" s="28"/>
      <c r="D663" s="29"/>
      <c r="E663" s="30"/>
      <c r="F663" s="29"/>
      <c r="G663" s="31"/>
      <c r="H663" s="32">
        <f>IF(F663=0,D663*G663,D663*F663*G663)</f>
        <v>0</v>
      </c>
      <c r="I663" s="33">
        <f>SUM(H601:H663)</f>
        <v>0</v>
      </c>
      <c r="J663"/>
      <c r="K663" s="16"/>
      <c r="L663" s="8"/>
      <c r="M663" s="9"/>
      <c r="N663" s="9"/>
      <c r="O663" s="9"/>
      <c r="P663" s="9"/>
      <c r="Q663" s="9"/>
    </row>
    <row r="664" spans="1:17" ht="15" customHeight="1" thickBot="1">
      <c r="A664" s="1"/>
      <c r="B664" s="132" t="s">
        <v>444</v>
      </c>
      <c r="C664" s="28"/>
      <c r="D664" s="34"/>
      <c r="E664" s="34"/>
      <c r="F664" s="34"/>
      <c r="G664" s="35"/>
      <c r="H664" s="36"/>
      <c r="I664" s="37">
        <f>K664</f>
        <v>0</v>
      </c>
      <c r="J664"/>
      <c r="K664" s="38">
        <f>I663</f>
        <v>0</v>
      </c>
      <c r="L664" s="8"/>
      <c r="M664" s="9"/>
      <c r="N664" s="9"/>
      <c r="O664" s="9"/>
      <c r="P664" s="9"/>
      <c r="Q664" s="9"/>
    </row>
    <row r="665" spans="1:17" ht="15" customHeight="1">
      <c r="A665" s="1"/>
      <c r="B665" s="228" t="s">
        <v>557</v>
      </c>
      <c r="C665" s="91"/>
      <c r="D665" s="92"/>
      <c r="E665" s="92"/>
      <c r="F665" s="92"/>
      <c r="G665" s="93"/>
      <c r="H665" s="94"/>
      <c r="I665" s="95">
        <f>K665</f>
        <v>0</v>
      </c>
      <c r="K665" s="56">
        <f>SUM(K170:K664)</f>
        <v>0</v>
      </c>
      <c r="L665" s="8"/>
      <c r="M665" s="9"/>
      <c r="N665" s="15"/>
      <c r="O665" s="9"/>
      <c r="P665" s="9"/>
      <c r="Q665" s="9"/>
    </row>
    <row r="666" spans="1:17" ht="15.75" customHeight="1">
      <c r="A666" s="55"/>
      <c r="B666" s="40"/>
      <c r="C666" s="45"/>
      <c r="D666" s="24"/>
      <c r="E666" s="24"/>
      <c r="F666" s="24"/>
      <c r="G666" s="25"/>
      <c r="H666" s="54"/>
      <c r="I666" s="54"/>
      <c r="J666" s="54"/>
      <c r="K666" s="56"/>
      <c r="L666" s="44"/>
      <c r="M666" s="9"/>
      <c r="N666" s="9"/>
      <c r="O666" s="9"/>
      <c r="P666" s="9"/>
      <c r="Q666" s="9"/>
    </row>
    <row r="667" spans="1:17" s="206" customFormat="1" ht="20.25">
      <c r="A667" s="214"/>
      <c r="B667" s="208" t="s">
        <v>156</v>
      </c>
      <c r="C667" s="218"/>
      <c r="D667" s="461"/>
      <c r="E667" s="461"/>
      <c r="F667" s="461"/>
      <c r="G667" s="462"/>
      <c r="H667" s="463"/>
      <c r="I667" s="464"/>
      <c r="J667" s="215"/>
      <c r="K667" s="216"/>
      <c r="L667" s="217"/>
      <c r="M667" s="207"/>
      <c r="N667" s="207"/>
      <c r="O667" s="207"/>
      <c r="P667" s="207"/>
      <c r="Q667" s="207"/>
    </row>
    <row r="668" spans="1:17" ht="15.75" customHeight="1">
      <c r="A668" s="55"/>
      <c r="B668" s="40"/>
      <c r="C668" s="45"/>
      <c r="D668" s="24"/>
      <c r="E668" s="24"/>
      <c r="F668" s="24"/>
      <c r="G668" s="25"/>
      <c r="H668" s="54"/>
      <c r="I668" s="54"/>
      <c r="J668" s="54"/>
      <c r="K668" s="56"/>
      <c r="L668" s="44"/>
      <c r="M668" s="9"/>
      <c r="N668" s="9"/>
      <c r="O668" s="9"/>
      <c r="P668" s="9"/>
      <c r="Q668" s="9"/>
    </row>
    <row r="669" spans="1:17" ht="15.75" customHeight="1">
      <c r="A669" s="55" t="s">
        <v>503</v>
      </c>
      <c r="B669" s="112" t="s">
        <v>676</v>
      </c>
      <c r="C669" s="113"/>
      <c r="D669" s="448"/>
      <c r="E669" s="448"/>
      <c r="F669" s="448"/>
      <c r="G669" s="447"/>
      <c r="H669" s="88"/>
      <c r="I669" s="89"/>
      <c r="J669" s="54"/>
      <c r="K669" s="56"/>
      <c r="L669" s="44"/>
      <c r="M669" s="9"/>
      <c r="N669" s="9"/>
      <c r="O669" s="9"/>
      <c r="P669" s="9"/>
      <c r="Q669" s="9"/>
    </row>
    <row r="670" spans="1:17" ht="15.75" customHeight="1">
      <c r="A670" s="55"/>
      <c r="B670" s="103" t="s">
        <v>99</v>
      </c>
      <c r="C670" s="41"/>
      <c r="D670" s="438"/>
      <c r="E670" s="439"/>
      <c r="F670" s="438"/>
      <c r="G670" s="440"/>
      <c r="H670" s="22">
        <f aca="true" t="shared" si="13" ref="H670:H675">IF(F670=0,D670*G670,D670*F670*G670)</f>
        <v>0</v>
      </c>
      <c r="I670" s="21"/>
      <c r="J670"/>
      <c r="K670" s="56"/>
      <c r="L670" s="44"/>
      <c r="M670" s="9"/>
      <c r="N670" s="9"/>
      <c r="O670" s="9"/>
      <c r="P670" s="9"/>
      <c r="Q670" s="9"/>
    </row>
    <row r="671" spans="1:17" ht="15.75" customHeight="1">
      <c r="A671" s="55"/>
      <c r="B671" s="78" t="s">
        <v>100</v>
      </c>
      <c r="C671" s="41"/>
      <c r="D671" s="438"/>
      <c r="E671" s="439"/>
      <c r="F671" s="438"/>
      <c r="G671" s="440"/>
      <c r="H671" s="22">
        <f t="shared" si="13"/>
        <v>0</v>
      </c>
      <c r="I671" s="21"/>
      <c r="J671"/>
      <c r="K671" s="56"/>
      <c r="L671" s="44"/>
      <c r="M671" s="9"/>
      <c r="N671" s="9"/>
      <c r="O671" s="9"/>
      <c r="P671" s="9"/>
      <c r="Q671" s="9"/>
    </row>
    <row r="672" spans="1:17" ht="15.75" customHeight="1">
      <c r="A672" s="55"/>
      <c r="B672" s="78" t="s">
        <v>101</v>
      </c>
      <c r="C672" s="41"/>
      <c r="D672" s="438"/>
      <c r="E672" s="439"/>
      <c r="F672" s="438"/>
      <c r="G672" s="440"/>
      <c r="H672" s="22">
        <f t="shared" si="13"/>
        <v>0</v>
      </c>
      <c r="I672" s="21"/>
      <c r="J672"/>
      <c r="K672" s="56"/>
      <c r="L672" s="44"/>
      <c r="M672" s="9"/>
      <c r="N672" s="9"/>
      <c r="O672" s="9"/>
      <c r="P672" s="9"/>
      <c r="Q672" s="9"/>
    </row>
    <row r="673" spans="1:17" ht="15.75" customHeight="1">
      <c r="A673" s="55"/>
      <c r="B673" s="78" t="s">
        <v>554</v>
      </c>
      <c r="C673" s="41"/>
      <c r="D673" s="438"/>
      <c r="E673" s="439"/>
      <c r="F673" s="438"/>
      <c r="G673" s="440"/>
      <c r="H673" s="22">
        <f t="shared" si="13"/>
        <v>0</v>
      </c>
      <c r="I673" s="21"/>
      <c r="J673"/>
      <c r="K673" s="56"/>
      <c r="L673" s="44"/>
      <c r="M673" s="9"/>
      <c r="N673" s="9"/>
      <c r="O673" s="9"/>
      <c r="P673" s="9"/>
      <c r="Q673" s="9"/>
    </row>
    <row r="674" spans="1:17" ht="15.75" customHeight="1">
      <c r="A674" s="55"/>
      <c r="B674" s="127" t="s">
        <v>555</v>
      </c>
      <c r="C674" s="41"/>
      <c r="D674" s="438"/>
      <c r="E674" s="439"/>
      <c r="F674" s="438"/>
      <c r="G674" s="440"/>
      <c r="H674" s="22">
        <f t="shared" si="13"/>
        <v>0</v>
      </c>
      <c r="I674" s="21"/>
      <c r="J674"/>
      <c r="K674" s="56"/>
      <c r="L674" s="44"/>
      <c r="M674" s="9"/>
      <c r="N674" s="9"/>
      <c r="O674" s="9"/>
      <c r="P674" s="9"/>
      <c r="Q674" s="9"/>
    </row>
    <row r="675" spans="1:17" ht="15.75" customHeight="1" thickBot="1">
      <c r="A675" s="69"/>
      <c r="B675" s="78" t="s">
        <v>367</v>
      </c>
      <c r="C675" s="48"/>
      <c r="D675" s="29"/>
      <c r="E675" s="30"/>
      <c r="F675" s="29"/>
      <c r="G675" s="31"/>
      <c r="H675" s="32">
        <f t="shared" si="13"/>
        <v>0</v>
      </c>
      <c r="I675" s="33">
        <f>SUM(H670:H675)</f>
        <v>0</v>
      </c>
      <c r="J675"/>
      <c r="K675" s="56"/>
      <c r="L675" s="44"/>
      <c r="M675" s="9"/>
      <c r="N675" s="9"/>
      <c r="O675" s="9"/>
      <c r="P675" s="9"/>
      <c r="Q675" s="9"/>
    </row>
    <row r="676" spans="1:17" ht="15.75" customHeight="1" thickBot="1">
      <c r="A676" s="55"/>
      <c r="B676" s="133" t="s">
        <v>677</v>
      </c>
      <c r="C676" s="49"/>
      <c r="D676" s="50"/>
      <c r="E676" s="50"/>
      <c r="F676" s="50"/>
      <c r="G676" s="51"/>
      <c r="H676" s="52"/>
      <c r="I676" s="53">
        <f>K676</f>
        <v>0</v>
      </c>
      <c r="J676"/>
      <c r="K676" s="38">
        <f>I675</f>
        <v>0</v>
      </c>
      <c r="L676" s="44"/>
      <c r="M676" s="9"/>
      <c r="N676" s="9"/>
      <c r="O676" s="9"/>
      <c r="P676" s="9"/>
      <c r="Q676" s="9"/>
    </row>
    <row r="677" spans="1:17" ht="15.75" customHeight="1">
      <c r="A677" s="55"/>
      <c r="B677" s="40"/>
      <c r="C677" s="45"/>
      <c r="D677" s="81"/>
      <c r="E677" s="81"/>
      <c r="F677" s="81"/>
      <c r="G677" s="82"/>
      <c r="H677" s="90"/>
      <c r="I677" s="90"/>
      <c r="J677"/>
      <c r="K677" s="56"/>
      <c r="L677" s="44"/>
      <c r="M677" s="9"/>
      <c r="N677" s="9"/>
      <c r="O677" s="9"/>
      <c r="P677" s="9"/>
      <c r="Q677" s="9"/>
    </row>
    <row r="678" spans="1:17" ht="15.75" customHeight="1">
      <c r="A678" s="55" t="s">
        <v>504</v>
      </c>
      <c r="B678" s="112" t="s">
        <v>703</v>
      </c>
      <c r="C678" s="113"/>
      <c r="D678" s="448"/>
      <c r="E678" s="448"/>
      <c r="F678" s="448"/>
      <c r="G678" s="447"/>
      <c r="H678" s="88"/>
      <c r="I678" s="89"/>
      <c r="J678"/>
      <c r="K678" s="56"/>
      <c r="L678" s="44"/>
      <c r="M678" s="9"/>
      <c r="N678" s="9"/>
      <c r="O678" s="9"/>
      <c r="P678" s="9"/>
      <c r="Q678" s="9"/>
    </row>
    <row r="679" spans="1:17" ht="15.75" customHeight="1">
      <c r="A679" s="55"/>
      <c r="B679" s="103" t="s">
        <v>422</v>
      </c>
      <c r="C679" s="41"/>
      <c r="D679" s="438"/>
      <c r="E679" s="439"/>
      <c r="F679" s="438"/>
      <c r="G679" s="440"/>
      <c r="H679" s="22">
        <f>IF(F679=0,D679*G679,D679*F679*G679)</f>
        <v>0</v>
      </c>
      <c r="I679" s="21"/>
      <c r="J679"/>
      <c r="K679" s="56"/>
      <c r="L679" s="44"/>
      <c r="M679" s="9"/>
      <c r="N679" s="9"/>
      <c r="O679" s="9"/>
      <c r="P679" s="9"/>
      <c r="Q679" s="9"/>
    </row>
    <row r="680" spans="1:17" ht="15.75" customHeight="1">
      <c r="A680" s="55"/>
      <c r="B680" s="78" t="s">
        <v>423</v>
      </c>
      <c r="C680" s="41"/>
      <c r="D680" s="438"/>
      <c r="E680" s="439"/>
      <c r="F680" s="438"/>
      <c r="G680" s="440"/>
      <c r="H680" s="22">
        <f>IF(F680=0,D680*G680,D680*F680*G680)</f>
        <v>0</v>
      </c>
      <c r="I680" s="21"/>
      <c r="J680"/>
      <c r="K680" s="56"/>
      <c r="L680" s="44"/>
      <c r="M680" s="9"/>
      <c r="N680" s="9"/>
      <c r="O680" s="9"/>
      <c r="P680" s="9"/>
      <c r="Q680" s="9"/>
    </row>
    <row r="681" spans="1:17" ht="15.75" customHeight="1">
      <c r="A681" s="55"/>
      <c r="B681" s="78" t="s">
        <v>363</v>
      </c>
      <c r="C681" s="41"/>
      <c r="D681" s="438"/>
      <c r="E681" s="439"/>
      <c r="F681" s="438"/>
      <c r="G681" s="440"/>
      <c r="H681" s="22">
        <f aca="true" t="shared" si="14" ref="H681:H692">IF(F681=0,D681*G681,D681*F681*G681)</f>
        <v>0</v>
      </c>
      <c r="I681" s="21"/>
      <c r="J681" s="54"/>
      <c r="K681" s="56"/>
      <c r="L681" s="44"/>
      <c r="M681" s="9"/>
      <c r="N681" s="9"/>
      <c r="O681" s="9"/>
      <c r="P681" s="9"/>
      <c r="Q681" s="9"/>
    </row>
    <row r="682" spans="1:17" ht="15.75" customHeight="1">
      <c r="A682" s="55"/>
      <c r="B682" s="78" t="s">
        <v>595</v>
      </c>
      <c r="C682" s="41"/>
      <c r="D682" s="438"/>
      <c r="E682" s="439"/>
      <c r="F682" s="438"/>
      <c r="G682" s="440"/>
      <c r="H682" s="22">
        <f t="shared" si="14"/>
        <v>0</v>
      </c>
      <c r="I682" s="21"/>
      <c r="J682" s="54"/>
      <c r="K682" s="56"/>
      <c r="L682" s="44"/>
      <c r="M682" s="9"/>
      <c r="N682" s="9"/>
      <c r="O682" s="9"/>
      <c r="P682" s="9"/>
      <c r="Q682" s="9"/>
    </row>
    <row r="683" spans="1:17" ht="15.75" customHeight="1">
      <c r="A683" s="55"/>
      <c r="B683" s="78" t="s">
        <v>707</v>
      </c>
      <c r="C683" s="41"/>
      <c r="D683" s="438"/>
      <c r="E683" s="439"/>
      <c r="F683" s="438"/>
      <c r="G683" s="440"/>
      <c r="H683" s="22">
        <f>IF(F683=0,D683*G683,D683*F683*G683)</f>
        <v>0</v>
      </c>
      <c r="I683" s="21"/>
      <c r="J683" s="54"/>
      <c r="K683" s="56"/>
      <c r="L683" s="44"/>
      <c r="M683" s="9"/>
      <c r="N683" s="9"/>
      <c r="O683" s="9"/>
      <c r="P683" s="9"/>
      <c r="Q683" s="9"/>
    </row>
    <row r="684" spans="1:17" ht="15.75" customHeight="1">
      <c r="A684" s="55"/>
      <c r="B684" s="78" t="s">
        <v>249</v>
      </c>
      <c r="C684" s="41"/>
      <c r="D684" s="438"/>
      <c r="E684" s="439"/>
      <c r="F684" s="438"/>
      <c r="G684" s="440"/>
      <c r="H684" s="22">
        <f t="shared" si="14"/>
        <v>0</v>
      </c>
      <c r="I684" s="21"/>
      <c r="J684" s="54"/>
      <c r="K684" s="56"/>
      <c r="L684" s="44"/>
      <c r="M684" s="9"/>
      <c r="N684" s="9"/>
      <c r="O684" s="9"/>
      <c r="P684" s="9"/>
      <c r="Q684" s="9"/>
    </row>
    <row r="685" spans="1:17" ht="15.75" customHeight="1">
      <c r="A685" s="55"/>
      <c r="B685" s="78" t="s">
        <v>580</v>
      </c>
      <c r="C685" s="41"/>
      <c r="D685" s="438"/>
      <c r="E685" s="439"/>
      <c r="F685" s="438"/>
      <c r="G685" s="440"/>
      <c r="H685" s="22">
        <f t="shared" si="14"/>
        <v>0</v>
      </c>
      <c r="I685" s="21"/>
      <c r="J685" s="54"/>
      <c r="K685" s="56"/>
      <c r="L685" s="44"/>
      <c r="M685" s="9"/>
      <c r="N685" s="9"/>
      <c r="O685" s="9"/>
      <c r="P685" s="9"/>
      <c r="Q685" s="9"/>
    </row>
    <row r="686" spans="1:17" ht="15.75" customHeight="1">
      <c r="A686" s="55"/>
      <c r="B686" s="78" t="s">
        <v>424</v>
      </c>
      <c r="C686" s="41"/>
      <c r="D686" s="438"/>
      <c r="E686" s="439"/>
      <c r="F686" s="438"/>
      <c r="G686" s="440"/>
      <c r="H686" s="22">
        <f t="shared" si="14"/>
        <v>0</v>
      </c>
      <c r="I686" s="21"/>
      <c r="J686" s="54"/>
      <c r="K686" s="56"/>
      <c r="L686" s="44"/>
      <c r="M686" s="9"/>
      <c r="N686" s="9"/>
      <c r="O686" s="9"/>
      <c r="P686" s="9"/>
      <c r="Q686" s="9"/>
    </row>
    <row r="687" spans="1:17" ht="15.75" customHeight="1">
      <c r="A687" s="55"/>
      <c r="B687" s="78" t="s">
        <v>581</v>
      </c>
      <c r="C687" s="41"/>
      <c r="D687" s="438"/>
      <c r="E687" s="439"/>
      <c r="F687" s="438"/>
      <c r="G687" s="440"/>
      <c r="H687" s="22">
        <f t="shared" si="14"/>
        <v>0</v>
      </c>
      <c r="I687" s="21"/>
      <c r="J687" s="54"/>
      <c r="K687" s="56"/>
      <c r="L687" s="44"/>
      <c r="M687" s="9"/>
      <c r="N687" s="9"/>
      <c r="O687" s="9"/>
      <c r="P687" s="9"/>
      <c r="Q687" s="9"/>
    </row>
    <row r="688" spans="1:17" ht="15.75" customHeight="1">
      <c r="A688" s="55"/>
      <c r="B688" s="78" t="s">
        <v>582</v>
      </c>
      <c r="C688" s="41"/>
      <c r="D688" s="438"/>
      <c r="E688" s="439"/>
      <c r="F688" s="438"/>
      <c r="G688" s="440"/>
      <c r="H688" s="22">
        <f t="shared" si="14"/>
        <v>0</v>
      </c>
      <c r="I688" s="21"/>
      <c r="J688" s="54"/>
      <c r="K688" s="56"/>
      <c r="L688" s="44"/>
      <c r="M688" s="9"/>
      <c r="N688" s="9"/>
      <c r="O688" s="9"/>
      <c r="P688" s="9"/>
      <c r="Q688" s="9"/>
    </row>
    <row r="689" spans="1:17" ht="15.75" customHeight="1">
      <c r="A689" s="55"/>
      <c r="B689" s="78" t="s">
        <v>425</v>
      </c>
      <c r="C689" s="41"/>
      <c r="D689" s="438"/>
      <c r="E689" s="439"/>
      <c r="F689" s="438"/>
      <c r="G689" s="440"/>
      <c r="H689" s="22">
        <f t="shared" si="14"/>
        <v>0</v>
      </c>
      <c r="I689" s="21"/>
      <c r="J689" s="54"/>
      <c r="K689" s="56"/>
      <c r="L689" s="44"/>
      <c r="M689" s="9"/>
      <c r="N689" s="9"/>
      <c r="O689" s="9"/>
      <c r="P689" s="9"/>
      <c r="Q689" s="9"/>
    </row>
    <row r="690" spans="1:17" ht="15.75" customHeight="1">
      <c r="A690" s="55"/>
      <c r="B690" s="78" t="s">
        <v>583</v>
      </c>
      <c r="C690" s="41"/>
      <c r="D690" s="438"/>
      <c r="E690" s="439"/>
      <c r="F690" s="438"/>
      <c r="G690" s="440"/>
      <c r="H690" s="22">
        <f t="shared" si="14"/>
        <v>0</v>
      </c>
      <c r="I690" s="21"/>
      <c r="J690" s="54"/>
      <c r="K690" s="56"/>
      <c r="L690" s="44"/>
      <c r="M690" s="9"/>
      <c r="N690" s="9"/>
      <c r="O690" s="9"/>
      <c r="P690" s="9"/>
      <c r="Q690" s="9"/>
    </row>
    <row r="691" spans="1:17" ht="15.75" customHeight="1">
      <c r="A691" s="55"/>
      <c r="B691" s="127" t="s">
        <v>426</v>
      </c>
      <c r="C691" s="41"/>
      <c r="D691" s="438"/>
      <c r="E691" s="439"/>
      <c r="F691" s="438"/>
      <c r="G691" s="440"/>
      <c r="H691" s="22">
        <f t="shared" si="14"/>
        <v>0</v>
      </c>
      <c r="I691" s="21"/>
      <c r="J691" s="54"/>
      <c r="K691" s="56"/>
      <c r="L691" s="44"/>
      <c r="M691" s="9"/>
      <c r="N691" s="9"/>
      <c r="O691" s="9"/>
      <c r="P691" s="9"/>
      <c r="Q691" s="9"/>
    </row>
    <row r="692" spans="1:17" ht="15.75" customHeight="1">
      <c r="A692" s="55"/>
      <c r="B692" s="127" t="s">
        <v>226</v>
      </c>
      <c r="C692" s="41"/>
      <c r="D692" s="438"/>
      <c r="E692" s="439"/>
      <c r="F692" s="438"/>
      <c r="G692" s="440"/>
      <c r="H692" s="22">
        <f t="shared" si="14"/>
        <v>0</v>
      </c>
      <c r="I692" s="21"/>
      <c r="J692" s="54"/>
      <c r="K692" s="56"/>
      <c r="L692" s="44"/>
      <c r="M692" s="9"/>
      <c r="N692" s="9"/>
      <c r="O692" s="9"/>
      <c r="P692" s="9"/>
      <c r="Q692" s="9"/>
    </row>
    <row r="693" spans="1:17" ht="15.75" customHeight="1" thickBot="1">
      <c r="A693" s="69"/>
      <c r="B693" s="78" t="s">
        <v>227</v>
      </c>
      <c r="C693" s="48"/>
      <c r="D693" s="29"/>
      <c r="E693" s="30"/>
      <c r="F693" s="29"/>
      <c r="G693" s="31"/>
      <c r="H693" s="32">
        <f>IF(F693=0,D693*G693,D693*F693*G693)</f>
        <v>0</v>
      </c>
      <c r="I693" s="33">
        <f>SUM(H679:H693)</f>
        <v>0</v>
      </c>
      <c r="J693" s="54"/>
      <c r="K693" s="56"/>
      <c r="L693" s="44"/>
      <c r="M693" s="9"/>
      <c r="N693" s="9"/>
      <c r="O693" s="9"/>
      <c r="P693" s="9"/>
      <c r="Q693" s="9"/>
    </row>
    <row r="694" spans="1:17" ht="15.75" customHeight="1" thickBot="1">
      <c r="A694" s="55"/>
      <c r="B694" s="133" t="s">
        <v>675</v>
      </c>
      <c r="C694" s="49"/>
      <c r="D694" s="50"/>
      <c r="E694" s="50"/>
      <c r="F694" s="50"/>
      <c r="G694" s="51"/>
      <c r="H694" s="52"/>
      <c r="I694" s="53">
        <f>K694</f>
        <v>0</v>
      </c>
      <c r="J694" s="54"/>
      <c r="K694" s="38">
        <f>I693</f>
        <v>0</v>
      </c>
      <c r="L694" s="44"/>
      <c r="M694" s="9"/>
      <c r="N694" s="9"/>
      <c r="O694" s="9"/>
      <c r="P694" s="9"/>
      <c r="Q694" s="9"/>
    </row>
    <row r="695" spans="1:17" ht="15.75" customHeight="1">
      <c r="A695" s="55"/>
      <c r="B695" s="40"/>
      <c r="C695" s="45"/>
      <c r="D695" s="81"/>
      <c r="E695" s="81"/>
      <c r="F695" s="81"/>
      <c r="G695" s="82"/>
      <c r="H695" s="90"/>
      <c r="I695" s="90"/>
      <c r="J695" s="54"/>
      <c r="K695" s="56"/>
      <c r="L695" s="44"/>
      <c r="M695" s="9"/>
      <c r="N695" s="9"/>
      <c r="O695" s="9"/>
      <c r="P695" s="9"/>
      <c r="Q695" s="9"/>
    </row>
    <row r="696" spans="1:17" ht="15.75" customHeight="1">
      <c r="A696" s="55" t="s">
        <v>505</v>
      </c>
      <c r="B696" s="112" t="s">
        <v>621</v>
      </c>
      <c r="C696" s="113"/>
      <c r="D696" s="448"/>
      <c r="E696" s="448"/>
      <c r="F696" s="448"/>
      <c r="G696" s="447"/>
      <c r="H696" s="88"/>
      <c r="I696" s="89"/>
      <c r="J696" s="54"/>
      <c r="K696" s="56"/>
      <c r="L696" s="44"/>
      <c r="M696" s="9"/>
      <c r="N696" s="9"/>
      <c r="O696" s="9"/>
      <c r="P696" s="9"/>
      <c r="Q696" s="9"/>
    </row>
    <row r="697" spans="1:17" ht="15.75" customHeight="1">
      <c r="A697" s="55"/>
      <c r="B697" s="472" t="s">
        <v>294</v>
      </c>
      <c r="C697" s="471"/>
      <c r="D697" s="438"/>
      <c r="E697" s="439"/>
      <c r="F697" s="438"/>
      <c r="G697" s="440"/>
      <c r="H697" s="22"/>
      <c r="I697" s="21"/>
      <c r="J697" s="54"/>
      <c r="K697" s="56"/>
      <c r="L697" s="44"/>
      <c r="M697" s="9"/>
      <c r="N697" s="9"/>
      <c r="O697" s="9"/>
      <c r="P697" s="9"/>
      <c r="Q697" s="9"/>
    </row>
    <row r="698" spans="1:17" ht="15.75" customHeight="1">
      <c r="A698" s="55"/>
      <c r="B698" s="78" t="s">
        <v>520</v>
      </c>
      <c r="C698" s="41"/>
      <c r="D698" s="438"/>
      <c r="E698" s="439"/>
      <c r="F698" s="438"/>
      <c r="G698" s="440"/>
      <c r="H698" s="22">
        <f>IF(F698=0,D698*G698,D698*F698*G698)</f>
        <v>0</v>
      </c>
      <c r="I698" s="21"/>
      <c r="J698" s="54"/>
      <c r="K698" s="56"/>
      <c r="L698" s="44"/>
      <c r="M698" s="9"/>
      <c r="N698" s="9"/>
      <c r="O698" s="9"/>
      <c r="P698" s="9"/>
      <c r="Q698" s="9"/>
    </row>
    <row r="699" spans="1:17" ht="15.75" customHeight="1">
      <c r="A699" s="55"/>
      <c r="B699" s="78" t="s">
        <v>585</v>
      </c>
      <c r="C699" s="41"/>
      <c r="D699" s="438"/>
      <c r="E699" s="439"/>
      <c r="F699" s="438"/>
      <c r="G699" s="440"/>
      <c r="H699" s="22">
        <f aca="true" t="shared" si="15" ref="H699:H728">IF(F699=0,D699*G699,D699*F699*G699)</f>
        <v>0</v>
      </c>
      <c r="I699" s="21"/>
      <c r="J699" s="54"/>
      <c r="K699" s="56"/>
      <c r="L699" s="44"/>
      <c r="M699" s="9"/>
      <c r="N699" s="9"/>
      <c r="O699" s="9"/>
      <c r="P699" s="9"/>
      <c r="Q699" s="9"/>
    </row>
    <row r="700" spans="1:17" ht="15.75" customHeight="1">
      <c r="A700" s="55"/>
      <c r="B700" s="78" t="s">
        <v>606</v>
      </c>
      <c r="C700" s="41"/>
      <c r="D700" s="438"/>
      <c r="E700" s="439"/>
      <c r="F700" s="438"/>
      <c r="G700" s="440"/>
      <c r="H700" s="22">
        <f t="shared" si="15"/>
        <v>0</v>
      </c>
      <c r="I700" s="21"/>
      <c r="J700" s="54"/>
      <c r="K700" s="56"/>
      <c r="L700" s="44"/>
      <c r="M700" s="9"/>
      <c r="N700" s="9"/>
      <c r="O700" s="9"/>
      <c r="P700" s="9"/>
      <c r="Q700" s="9"/>
    </row>
    <row r="701" spans="1:17" ht="15.75" customHeight="1">
      <c r="A701" s="55"/>
      <c r="B701" s="78" t="s">
        <v>521</v>
      </c>
      <c r="C701" s="41"/>
      <c r="D701" s="438"/>
      <c r="E701" s="439"/>
      <c r="F701" s="438"/>
      <c r="G701" s="440"/>
      <c r="H701" s="22">
        <f t="shared" si="15"/>
        <v>0</v>
      </c>
      <c r="I701" s="21"/>
      <c r="J701" s="54"/>
      <c r="K701" s="56"/>
      <c r="L701" s="44"/>
      <c r="M701" s="9"/>
      <c r="N701" s="9"/>
      <c r="O701" s="9"/>
      <c r="P701" s="9"/>
      <c r="Q701" s="9"/>
    </row>
    <row r="702" spans="1:17" ht="15.75" customHeight="1">
      <c r="A702" s="55"/>
      <c r="B702" s="78" t="s">
        <v>607</v>
      </c>
      <c r="C702" s="41"/>
      <c r="D702" s="438"/>
      <c r="E702" s="439"/>
      <c r="F702" s="438"/>
      <c r="G702" s="440"/>
      <c r="H702" s="22">
        <f t="shared" si="15"/>
        <v>0</v>
      </c>
      <c r="I702" s="21"/>
      <c r="J702" s="54"/>
      <c r="K702" s="56"/>
      <c r="L702" s="44"/>
      <c r="M702" s="9"/>
      <c r="N702" s="9"/>
      <c r="O702" s="9"/>
      <c r="P702" s="9"/>
      <c r="Q702" s="9"/>
    </row>
    <row r="703" spans="1:17" ht="15.75" customHeight="1">
      <c r="A703" s="55"/>
      <c r="B703" s="78" t="s">
        <v>803</v>
      </c>
      <c r="C703" s="41"/>
      <c r="D703" s="438"/>
      <c r="E703" s="439"/>
      <c r="F703" s="438"/>
      <c r="G703" s="440"/>
      <c r="H703" s="22">
        <f t="shared" si="15"/>
        <v>0</v>
      </c>
      <c r="I703" s="21"/>
      <c r="J703" s="54"/>
      <c r="K703" s="56"/>
      <c r="L703" s="44"/>
      <c r="M703" s="9"/>
      <c r="N703" s="9"/>
      <c r="O703" s="9"/>
      <c r="P703" s="9"/>
      <c r="Q703" s="9"/>
    </row>
    <row r="704" spans="1:17" ht="15.75" customHeight="1">
      <c r="A704" s="55"/>
      <c r="B704" s="78" t="s">
        <v>804</v>
      </c>
      <c r="C704" s="41"/>
      <c r="D704" s="438"/>
      <c r="E704" s="439"/>
      <c r="F704" s="438"/>
      <c r="G704" s="440"/>
      <c r="H704" s="22">
        <f t="shared" si="15"/>
        <v>0</v>
      </c>
      <c r="I704" s="21"/>
      <c r="J704" s="54"/>
      <c r="K704" s="56"/>
      <c r="L704" s="44"/>
      <c r="M704" s="9"/>
      <c r="N704" s="9"/>
      <c r="O704" s="9"/>
      <c r="P704" s="9"/>
      <c r="Q704" s="9"/>
    </row>
    <row r="705" spans="1:17" ht="15.75" customHeight="1">
      <c r="A705" s="55"/>
      <c r="B705" s="78" t="s">
        <v>805</v>
      </c>
      <c r="C705" s="41"/>
      <c r="D705" s="438"/>
      <c r="E705" s="439"/>
      <c r="F705" s="438"/>
      <c r="G705" s="440"/>
      <c r="H705" s="22">
        <f t="shared" si="15"/>
        <v>0</v>
      </c>
      <c r="I705" s="21"/>
      <c r="J705" s="54"/>
      <c r="K705" s="56"/>
      <c r="L705" s="44"/>
      <c r="M705" s="9"/>
      <c r="N705" s="9"/>
      <c r="O705" s="9"/>
      <c r="P705" s="9"/>
      <c r="Q705" s="9"/>
    </row>
    <row r="706" spans="1:17" ht="15.75" customHeight="1">
      <c r="A706" s="55"/>
      <c r="B706" s="78" t="s">
        <v>250</v>
      </c>
      <c r="C706" s="41"/>
      <c r="D706" s="438"/>
      <c r="E706" s="439"/>
      <c r="F706" s="438"/>
      <c r="G706" s="440"/>
      <c r="H706" s="22">
        <f t="shared" si="15"/>
        <v>0</v>
      </c>
      <c r="I706" s="21"/>
      <c r="J706" s="54"/>
      <c r="K706" s="56"/>
      <c r="L706" s="44"/>
      <c r="M706" s="9"/>
      <c r="N706" s="9"/>
      <c r="O706" s="9"/>
      <c r="P706" s="9"/>
      <c r="Q706" s="9"/>
    </row>
    <row r="707" spans="1:17" ht="15.75" customHeight="1">
      <c r="A707" s="55"/>
      <c r="B707" s="78" t="s">
        <v>75</v>
      </c>
      <c r="C707" s="41"/>
      <c r="D707" s="438"/>
      <c r="E707" s="439"/>
      <c r="F707" s="438"/>
      <c r="G707" s="440"/>
      <c r="H707" s="22">
        <f t="shared" si="15"/>
        <v>0</v>
      </c>
      <c r="I707" s="21"/>
      <c r="J707" s="54"/>
      <c r="K707" s="56"/>
      <c r="L707" s="44"/>
      <c r="M707" s="9"/>
      <c r="N707" s="9"/>
      <c r="O707" s="9"/>
      <c r="P707" s="9"/>
      <c r="Q707" s="9"/>
    </row>
    <row r="708" spans="1:17" ht="15.75" customHeight="1">
      <c r="A708" s="55"/>
      <c r="B708" s="78" t="s">
        <v>432</v>
      </c>
      <c r="C708" s="41"/>
      <c r="D708" s="438"/>
      <c r="E708" s="439"/>
      <c r="F708" s="438"/>
      <c r="G708" s="440"/>
      <c r="H708" s="22">
        <f t="shared" si="15"/>
        <v>0</v>
      </c>
      <c r="I708" s="21"/>
      <c r="J708" s="54"/>
      <c r="K708" s="56"/>
      <c r="L708" s="44"/>
      <c r="M708" s="9"/>
      <c r="N708" s="9"/>
      <c r="O708" s="9"/>
      <c r="P708" s="9"/>
      <c r="Q708" s="9"/>
    </row>
    <row r="709" spans="1:17" ht="15.75" customHeight="1">
      <c r="A709" s="55"/>
      <c r="B709" s="234" t="s">
        <v>295</v>
      </c>
      <c r="C709" s="471"/>
      <c r="D709" s="438"/>
      <c r="E709" s="439"/>
      <c r="F709" s="438"/>
      <c r="G709" s="440"/>
      <c r="H709" s="22"/>
      <c r="I709" s="21"/>
      <c r="J709" s="54"/>
      <c r="K709" s="56"/>
      <c r="L709" s="44"/>
      <c r="M709" s="9"/>
      <c r="N709" s="9"/>
      <c r="O709" s="9"/>
      <c r="P709" s="9"/>
      <c r="Q709" s="9"/>
    </row>
    <row r="710" spans="1:17" ht="15.75" customHeight="1">
      <c r="A710" s="55"/>
      <c r="B710" s="78" t="s">
        <v>230</v>
      </c>
      <c r="C710" s="41"/>
      <c r="D710" s="438"/>
      <c r="E710" s="439"/>
      <c r="F710" s="438"/>
      <c r="G710" s="440"/>
      <c r="H710" s="22">
        <f t="shared" si="15"/>
        <v>0</v>
      </c>
      <c r="I710" s="21"/>
      <c r="J710" s="54"/>
      <c r="K710" s="56"/>
      <c r="L710" s="44"/>
      <c r="M710" s="9"/>
      <c r="N710" s="9"/>
      <c r="O710" s="9"/>
      <c r="P710" s="9"/>
      <c r="Q710" s="9"/>
    </row>
    <row r="711" spans="1:17" ht="15.75" customHeight="1">
      <c r="A711" s="55"/>
      <c r="B711" s="78" t="s">
        <v>231</v>
      </c>
      <c r="C711" s="41"/>
      <c r="D711" s="438"/>
      <c r="E711" s="439"/>
      <c r="F711" s="438"/>
      <c r="G711" s="440"/>
      <c r="H711" s="22">
        <f t="shared" si="15"/>
        <v>0</v>
      </c>
      <c r="I711" s="21"/>
      <c r="J711" s="54"/>
      <c r="K711" s="56"/>
      <c r="L711" s="44"/>
      <c r="M711" s="9"/>
      <c r="N711" s="9"/>
      <c r="O711" s="9"/>
      <c r="P711" s="9"/>
      <c r="Q711" s="9"/>
    </row>
    <row r="712" spans="1:17" ht="15.75" customHeight="1">
      <c r="A712" s="55"/>
      <c r="B712" s="78" t="s">
        <v>232</v>
      </c>
      <c r="C712" s="41"/>
      <c r="D712" s="438"/>
      <c r="E712" s="439"/>
      <c r="F712" s="438"/>
      <c r="G712" s="440"/>
      <c r="H712" s="22">
        <f t="shared" si="15"/>
        <v>0</v>
      </c>
      <c r="I712" s="21"/>
      <c r="J712" s="54"/>
      <c r="K712" s="56"/>
      <c r="L712" s="44"/>
      <c r="M712" s="9"/>
      <c r="N712" s="9"/>
      <c r="O712" s="9"/>
      <c r="P712" s="9"/>
      <c r="Q712" s="9"/>
    </row>
    <row r="713" spans="1:17" ht="15.75" customHeight="1">
      <c r="A713" s="55"/>
      <c r="B713" s="78" t="s">
        <v>233</v>
      </c>
      <c r="C713" s="41"/>
      <c r="D713" s="438"/>
      <c r="E713" s="439"/>
      <c r="F713" s="438"/>
      <c r="G713" s="440"/>
      <c r="H713" s="22">
        <f t="shared" si="15"/>
        <v>0</v>
      </c>
      <c r="I713" s="21"/>
      <c r="J713" s="54"/>
      <c r="K713" s="56"/>
      <c r="L713" s="44"/>
      <c r="M713" s="9"/>
      <c r="N713" s="9"/>
      <c r="O713" s="9"/>
      <c r="P713" s="9"/>
      <c r="Q713" s="9"/>
    </row>
    <row r="714" spans="1:17" ht="15.75" customHeight="1">
      <c r="A714" s="55"/>
      <c r="B714" s="78" t="s">
        <v>234</v>
      </c>
      <c r="C714" s="41"/>
      <c r="D714" s="438"/>
      <c r="E714" s="439"/>
      <c r="F714" s="438"/>
      <c r="G714" s="440"/>
      <c r="H714" s="22">
        <f t="shared" si="15"/>
        <v>0</v>
      </c>
      <c r="I714" s="21"/>
      <c r="J714" s="54"/>
      <c r="K714" s="56"/>
      <c r="L714" s="44"/>
      <c r="M714" s="9"/>
      <c r="N714" s="9"/>
      <c r="O714" s="9"/>
      <c r="P714" s="9"/>
      <c r="Q714" s="9"/>
    </row>
    <row r="715" spans="1:17" ht="15.75" customHeight="1">
      <c r="A715" s="55"/>
      <c r="B715" s="78" t="s">
        <v>235</v>
      </c>
      <c r="C715" s="41"/>
      <c r="D715" s="438"/>
      <c r="E715" s="439"/>
      <c r="F715" s="438"/>
      <c r="G715" s="440"/>
      <c r="H715" s="22">
        <f t="shared" si="15"/>
        <v>0</v>
      </c>
      <c r="I715" s="21"/>
      <c r="J715" s="54"/>
      <c r="K715" s="56"/>
      <c r="L715" s="44"/>
      <c r="M715" s="9"/>
      <c r="N715" s="9"/>
      <c r="O715" s="9"/>
      <c r="P715" s="9"/>
      <c r="Q715" s="9"/>
    </row>
    <row r="716" spans="1:17" ht="15.75" customHeight="1">
      <c r="A716" s="55"/>
      <c r="B716" s="78" t="s">
        <v>855</v>
      </c>
      <c r="C716" s="41"/>
      <c r="D716" s="438"/>
      <c r="E716" s="439"/>
      <c r="F716" s="438"/>
      <c r="G716" s="440"/>
      <c r="H716" s="22">
        <f t="shared" si="15"/>
        <v>0</v>
      </c>
      <c r="I716" s="21"/>
      <c r="J716" s="54"/>
      <c r="K716" s="56"/>
      <c r="L716" s="44"/>
      <c r="M716" s="9"/>
      <c r="N716" s="9"/>
      <c r="O716" s="9"/>
      <c r="P716" s="9"/>
      <c r="Q716" s="9"/>
    </row>
    <row r="717" spans="1:17" ht="15.75" customHeight="1">
      <c r="A717" s="55"/>
      <c r="B717" s="78" t="s">
        <v>349</v>
      </c>
      <c r="C717" s="41"/>
      <c r="D717" s="438"/>
      <c r="E717" s="439"/>
      <c r="F717" s="438"/>
      <c r="G717" s="440"/>
      <c r="H717" s="22">
        <f t="shared" si="15"/>
        <v>0</v>
      </c>
      <c r="I717" s="21"/>
      <c r="J717" s="54"/>
      <c r="K717" s="56"/>
      <c r="L717" s="44"/>
      <c r="M717" s="9"/>
      <c r="N717" s="9"/>
      <c r="O717" s="9"/>
      <c r="P717" s="9"/>
      <c r="Q717" s="9"/>
    </row>
    <row r="718" spans="1:17" ht="15.75" customHeight="1">
      <c r="A718" s="55"/>
      <c r="B718" s="78" t="s">
        <v>609</v>
      </c>
      <c r="C718" s="41"/>
      <c r="D718" s="438"/>
      <c r="E718" s="439"/>
      <c r="F718" s="438"/>
      <c r="G718" s="440"/>
      <c r="H718" s="22">
        <f t="shared" si="15"/>
        <v>0</v>
      </c>
      <c r="I718" s="21"/>
      <c r="J718" s="54"/>
      <c r="K718" s="56"/>
      <c r="L718" s="44"/>
      <c r="M718" s="9"/>
      <c r="N718" s="9"/>
      <c r="O718" s="9"/>
      <c r="P718" s="9"/>
      <c r="Q718" s="9"/>
    </row>
    <row r="719" spans="1:17" ht="15.75" customHeight="1">
      <c r="A719" s="55"/>
      <c r="B719" s="78" t="s">
        <v>430</v>
      </c>
      <c r="C719" s="41"/>
      <c r="D719" s="438"/>
      <c r="E719" s="439"/>
      <c r="F719" s="438"/>
      <c r="G719" s="440"/>
      <c r="H719" s="22">
        <f t="shared" si="15"/>
        <v>0</v>
      </c>
      <c r="I719" s="21"/>
      <c r="J719" s="54"/>
      <c r="K719" s="56"/>
      <c r="L719" s="44"/>
      <c r="M719" s="9"/>
      <c r="N719" s="9"/>
      <c r="O719" s="9"/>
      <c r="P719" s="9"/>
      <c r="Q719" s="9"/>
    </row>
    <row r="720" spans="1:17" ht="15.75" customHeight="1">
      <c r="A720" s="55"/>
      <c r="B720" s="78" t="s">
        <v>338</v>
      </c>
      <c r="C720" s="41"/>
      <c r="D720" s="438"/>
      <c r="E720" s="439"/>
      <c r="F720" s="438"/>
      <c r="G720" s="440"/>
      <c r="H720" s="22">
        <f t="shared" si="15"/>
        <v>0</v>
      </c>
      <c r="I720" s="21"/>
      <c r="J720" s="54"/>
      <c r="K720" s="56"/>
      <c r="L720" s="44"/>
      <c r="M720" s="9"/>
      <c r="N720" s="9"/>
      <c r="O720" s="9"/>
      <c r="P720" s="9"/>
      <c r="Q720" s="9"/>
    </row>
    <row r="721" spans="1:17" ht="15.75" customHeight="1">
      <c r="A721" s="55"/>
      <c r="B721" s="78" t="s">
        <v>339</v>
      </c>
      <c r="C721" s="41"/>
      <c r="D721" s="438"/>
      <c r="E721" s="439"/>
      <c r="F721" s="438"/>
      <c r="G721" s="440"/>
      <c r="H721" s="22">
        <f t="shared" si="15"/>
        <v>0</v>
      </c>
      <c r="I721" s="21"/>
      <c r="J721" s="54"/>
      <c r="K721" s="56"/>
      <c r="L721" s="44"/>
      <c r="M721" s="9"/>
      <c r="N721" s="9"/>
      <c r="O721" s="9"/>
      <c r="P721" s="9"/>
      <c r="Q721" s="9"/>
    </row>
    <row r="722" spans="1:17" ht="15.75" customHeight="1">
      <c r="A722" s="55"/>
      <c r="B722" s="78" t="s">
        <v>435</v>
      </c>
      <c r="C722" s="41"/>
      <c r="D722" s="438"/>
      <c r="E722" s="439"/>
      <c r="F722" s="438"/>
      <c r="G722" s="440"/>
      <c r="H722" s="22">
        <f t="shared" si="15"/>
        <v>0</v>
      </c>
      <c r="I722" s="21"/>
      <c r="J722" s="54"/>
      <c r="K722" s="56"/>
      <c r="L722" s="44"/>
      <c r="M722" s="9"/>
      <c r="N722" s="9"/>
      <c r="O722" s="9"/>
      <c r="P722" s="9"/>
      <c r="Q722" s="9"/>
    </row>
    <row r="723" spans="1:17" ht="15.75" customHeight="1">
      <c r="A723" s="55"/>
      <c r="B723" s="78" t="s">
        <v>350</v>
      </c>
      <c r="C723" s="41"/>
      <c r="D723" s="438"/>
      <c r="E723" s="439"/>
      <c r="F723" s="438"/>
      <c r="G723" s="440"/>
      <c r="H723" s="22">
        <f t="shared" si="15"/>
        <v>0</v>
      </c>
      <c r="I723" s="21"/>
      <c r="J723" s="54"/>
      <c r="K723" s="56"/>
      <c r="L723" s="44"/>
      <c r="M723" s="9"/>
      <c r="N723" s="9"/>
      <c r="O723" s="9"/>
      <c r="P723" s="9"/>
      <c r="Q723" s="9"/>
    </row>
    <row r="724" spans="1:17" ht="15.75" customHeight="1">
      <c r="A724" s="55"/>
      <c r="B724" s="131" t="s">
        <v>49</v>
      </c>
      <c r="C724" s="41"/>
      <c r="D724" s="438"/>
      <c r="E724" s="439"/>
      <c r="F724" s="438"/>
      <c r="G724" s="440"/>
      <c r="H724" s="22">
        <f t="shared" si="15"/>
        <v>0</v>
      </c>
      <c r="I724" s="21"/>
      <c r="J724" s="54"/>
      <c r="K724" s="56"/>
      <c r="L724" s="44"/>
      <c r="M724" s="9"/>
      <c r="N724" s="9"/>
      <c r="O724" s="9"/>
      <c r="P724" s="9"/>
      <c r="Q724" s="9"/>
    </row>
    <row r="725" spans="1:17" ht="15.75" customHeight="1">
      <c r="A725" s="55"/>
      <c r="B725" s="78" t="s">
        <v>328</v>
      </c>
      <c r="C725" s="41"/>
      <c r="D725" s="438"/>
      <c r="E725" s="439"/>
      <c r="F725" s="438"/>
      <c r="G725" s="440"/>
      <c r="H725" s="22">
        <f t="shared" si="15"/>
        <v>0</v>
      </c>
      <c r="I725" s="21"/>
      <c r="J725" s="54"/>
      <c r="K725" s="56"/>
      <c r="L725" s="44"/>
      <c r="M725" s="9"/>
      <c r="N725" s="9"/>
      <c r="O725" s="9"/>
      <c r="P725" s="9"/>
      <c r="Q725" s="9"/>
    </row>
    <row r="726" spans="1:17" ht="15.75" customHeight="1">
      <c r="A726" s="55"/>
      <c r="B726" s="78" t="s">
        <v>610</v>
      </c>
      <c r="C726" s="41"/>
      <c r="D726" s="438"/>
      <c r="E726" s="439"/>
      <c r="F726" s="438"/>
      <c r="G726" s="440"/>
      <c r="H726" s="22">
        <f t="shared" si="15"/>
        <v>0</v>
      </c>
      <c r="I726" s="21"/>
      <c r="J726" s="54"/>
      <c r="K726" s="56"/>
      <c r="L726" s="44"/>
      <c r="M726" s="9"/>
      <c r="N726" s="9"/>
      <c r="O726" s="9"/>
      <c r="P726" s="9"/>
      <c r="Q726" s="9"/>
    </row>
    <row r="727" spans="1:17" ht="15.75" customHeight="1">
      <c r="A727" s="55"/>
      <c r="B727" s="127" t="s">
        <v>329</v>
      </c>
      <c r="C727" s="41"/>
      <c r="D727" s="438"/>
      <c r="E727" s="439"/>
      <c r="F727" s="438"/>
      <c r="G727" s="440"/>
      <c r="H727" s="22">
        <f t="shared" si="15"/>
        <v>0</v>
      </c>
      <c r="I727" s="21"/>
      <c r="J727" s="54"/>
      <c r="K727" s="56"/>
      <c r="L727" s="44"/>
      <c r="M727" s="9"/>
      <c r="N727" s="9"/>
      <c r="O727" s="9"/>
      <c r="P727" s="9"/>
      <c r="Q727" s="9"/>
    </row>
    <row r="728" spans="1:17" ht="15.75" customHeight="1">
      <c r="A728" s="55"/>
      <c r="B728" s="127" t="s">
        <v>316</v>
      </c>
      <c r="C728" s="41"/>
      <c r="D728" s="438"/>
      <c r="E728" s="439"/>
      <c r="F728" s="438"/>
      <c r="G728" s="440"/>
      <c r="H728" s="22">
        <f t="shared" si="15"/>
        <v>0</v>
      </c>
      <c r="I728" s="21"/>
      <c r="J728" s="54"/>
      <c r="K728" s="56"/>
      <c r="L728" s="44"/>
      <c r="M728" s="9"/>
      <c r="N728" s="9"/>
      <c r="O728" s="9"/>
      <c r="P728" s="9"/>
      <c r="Q728" s="9"/>
    </row>
    <row r="729" spans="1:17" ht="15.75" customHeight="1" thickBot="1">
      <c r="A729" s="69"/>
      <c r="B729" s="78" t="s">
        <v>351</v>
      </c>
      <c r="C729" s="48"/>
      <c r="D729" s="29"/>
      <c r="E729" s="30"/>
      <c r="F729" s="29"/>
      <c r="G729" s="31"/>
      <c r="H729" s="32">
        <f>IF(F729=0,D729*G729,D729*F729*G729)</f>
        <v>0</v>
      </c>
      <c r="I729" s="33">
        <f>SUM(H697:H729)</f>
        <v>0</v>
      </c>
      <c r="J729" s="54"/>
      <c r="K729" s="56"/>
      <c r="L729" s="44"/>
      <c r="M729" s="9"/>
      <c r="N729" s="9"/>
      <c r="O729" s="9"/>
      <c r="P729" s="9"/>
      <c r="Q729" s="9"/>
    </row>
    <row r="730" spans="1:17" ht="15.75" customHeight="1" thickBot="1">
      <c r="A730" s="55"/>
      <c r="B730" s="133" t="s">
        <v>678</v>
      </c>
      <c r="C730" s="49"/>
      <c r="D730" s="50"/>
      <c r="E730" s="50"/>
      <c r="F730" s="50"/>
      <c r="G730" s="51"/>
      <c r="H730" s="52"/>
      <c r="I730" s="53">
        <f>K730</f>
        <v>0</v>
      </c>
      <c r="J730" s="54"/>
      <c r="K730" s="38">
        <f>I729</f>
        <v>0</v>
      </c>
      <c r="L730" s="44"/>
      <c r="M730" s="9"/>
      <c r="N730" s="9"/>
      <c r="O730" s="9"/>
      <c r="P730" s="9"/>
      <c r="Q730" s="9"/>
    </row>
    <row r="731" spans="1:17" ht="15.75" customHeight="1">
      <c r="A731" s="55"/>
      <c r="B731" s="40"/>
      <c r="C731" s="45"/>
      <c r="D731" s="81"/>
      <c r="E731" s="81"/>
      <c r="F731" s="81"/>
      <c r="G731" s="82"/>
      <c r="H731" s="90"/>
      <c r="I731" s="90"/>
      <c r="J731" s="54"/>
      <c r="K731" s="56"/>
      <c r="L731" s="44"/>
      <c r="M731" s="9"/>
      <c r="N731" s="9"/>
      <c r="O731" s="9"/>
      <c r="P731" s="9"/>
      <c r="Q731" s="9"/>
    </row>
    <row r="732" spans="1:17" ht="15.75" customHeight="1">
      <c r="A732" s="55" t="s">
        <v>506</v>
      </c>
      <c r="B732" s="112" t="s">
        <v>337</v>
      </c>
      <c r="C732" s="113"/>
      <c r="D732" s="448"/>
      <c r="E732" s="448"/>
      <c r="F732" s="448"/>
      <c r="G732" s="447"/>
      <c r="H732" s="88"/>
      <c r="I732" s="89"/>
      <c r="J732" s="54"/>
      <c r="K732" s="56"/>
      <c r="L732" s="44"/>
      <c r="M732" s="9"/>
      <c r="N732" s="9"/>
      <c r="O732" s="9"/>
      <c r="P732" s="9"/>
      <c r="Q732" s="9"/>
    </row>
    <row r="733" spans="1:17" ht="15.75" customHeight="1">
      <c r="A733" s="55"/>
      <c r="B733" s="103" t="s">
        <v>330</v>
      </c>
      <c r="C733" s="41"/>
      <c r="D733" s="438"/>
      <c r="E733" s="439"/>
      <c r="F733" s="438"/>
      <c r="G733" s="440"/>
      <c r="H733" s="22">
        <f aca="true" t="shared" si="16" ref="H733:H739">IF(F733=0,D733*G733,D733*F733*G733)</f>
        <v>0</v>
      </c>
      <c r="I733" s="21"/>
      <c r="J733" s="54"/>
      <c r="K733" s="56"/>
      <c r="L733" s="44"/>
      <c r="M733" s="9"/>
      <c r="N733" s="9"/>
      <c r="O733" s="9"/>
      <c r="P733" s="9"/>
      <c r="Q733" s="9"/>
    </row>
    <row r="734" spans="1:17" ht="15.75" customHeight="1">
      <c r="A734" s="55"/>
      <c r="B734" s="78" t="s">
        <v>331</v>
      </c>
      <c r="C734" s="41"/>
      <c r="D734" s="438"/>
      <c r="E734" s="439"/>
      <c r="F734" s="438"/>
      <c r="G734" s="440"/>
      <c r="H734" s="22">
        <f t="shared" si="16"/>
        <v>0</v>
      </c>
      <c r="I734" s="21"/>
      <c r="J734" s="54"/>
      <c r="K734" s="56"/>
      <c r="L734" s="44"/>
      <c r="M734" s="9"/>
      <c r="N734" s="9"/>
      <c r="O734" s="9"/>
      <c r="P734" s="9"/>
      <c r="Q734" s="9"/>
    </row>
    <row r="735" spans="1:17" ht="15.75" customHeight="1">
      <c r="A735" s="55"/>
      <c r="B735" s="78" t="s">
        <v>332</v>
      </c>
      <c r="C735" s="41"/>
      <c r="D735" s="438"/>
      <c r="E735" s="439"/>
      <c r="F735" s="438"/>
      <c r="G735" s="440"/>
      <c r="H735" s="22">
        <f t="shared" si="16"/>
        <v>0</v>
      </c>
      <c r="I735" s="21"/>
      <c r="J735" s="54"/>
      <c r="K735" s="56"/>
      <c r="L735" s="44"/>
      <c r="M735" s="9"/>
      <c r="N735" s="9"/>
      <c r="O735" s="9"/>
      <c r="P735" s="9"/>
      <c r="Q735" s="9"/>
    </row>
    <row r="736" spans="1:17" ht="15.75" customHeight="1">
      <c r="A736" s="55"/>
      <c r="B736" s="78" t="s">
        <v>333</v>
      </c>
      <c r="C736" s="41"/>
      <c r="D736" s="438"/>
      <c r="E736" s="439"/>
      <c r="F736" s="438"/>
      <c r="G736" s="440"/>
      <c r="H736" s="22">
        <f t="shared" si="16"/>
        <v>0</v>
      </c>
      <c r="I736" s="21"/>
      <c r="J736" s="54"/>
      <c r="K736" s="56"/>
      <c r="L736" s="44"/>
      <c r="M736" s="9"/>
      <c r="N736" s="9"/>
      <c r="O736" s="9"/>
      <c r="P736" s="9"/>
      <c r="Q736" s="9"/>
    </row>
    <row r="737" spans="1:17" ht="15.75" customHeight="1">
      <c r="A737" s="55"/>
      <c r="B737" s="78" t="s">
        <v>334</v>
      </c>
      <c r="C737" s="41"/>
      <c r="D737" s="438"/>
      <c r="E737" s="439"/>
      <c r="F737" s="438"/>
      <c r="G737" s="440"/>
      <c r="H737" s="22">
        <f t="shared" si="16"/>
        <v>0</v>
      </c>
      <c r="I737" s="21"/>
      <c r="J737" s="54"/>
      <c r="K737" s="56"/>
      <c r="L737" s="44"/>
      <c r="M737" s="9"/>
      <c r="N737" s="9"/>
      <c r="O737" s="9"/>
      <c r="P737" s="9"/>
      <c r="Q737" s="9"/>
    </row>
    <row r="738" spans="1:17" ht="15.75" customHeight="1">
      <c r="A738" s="55"/>
      <c r="B738" s="127" t="s">
        <v>335</v>
      </c>
      <c r="C738" s="41"/>
      <c r="D738" s="438"/>
      <c r="E738" s="439"/>
      <c r="F738" s="438"/>
      <c r="G738" s="440"/>
      <c r="H738" s="22">
        <f t="shared" si="16"/>
        <v>0</v>
      </c>
      <c r="I738" s="21"/>
      <c r="J738" s="54"/>
      <c r="K738" s="56"/>
      <c r="L738" s="44"/>
      <c r="M738" s="9"/>
      <c r="N738" s="9"/>
      <c r="O738" s="9"/>
      <c r="P738" s="9"/>
      <c r="Q738" s="9"/>
    </row>
    <row r="739" spans="1:17" ht="15.75" customHeight="1" thickBot="1">
      <c r="A739" s="69"/>
      <c r="B739" s="127" t="s">
        <v>336</v>
      </c>
      <c r="C739" s="48"/>
      <c r="D739" s="29"/>
      <c r="E739" s="30"/>
      <c r="F739" s="29"/>
      <c r="G739" s="31"/>
      <c r="H739" s="32">
        <f t="shared" si="16"/>
        <v>0</v>
      </c>
      <c r="I739" s="33">
        <f>SUM(H733:H739)</f>
        <v>0</v>
      </c>
      <c r="J739" s="54"/>
      <c r="K739" s="56"/>
      <c r="L739" s="44"/>
      <c r="M739" s="9"/>
      <c r="N739" s="9"/>
      <c r="O739" s="9"/>
      <c r="P739" s="9"/>
      <c r="Q739" s="9"/>
    </row>
    <row r="740" spans="1:17" ht="15.75" customHeight="1" thickBot="1">
      <c r="A740" s="55"/>
      <c r="B740" s="133" t="s">
        <v>344</v>
      </c>
      <c r="C740" s="49"/>
      <c r="D740" s="50"/>
      <c r="E740" s="50"/>
      <c r="F740" s="50"/>
      <c r="G740" s="51"/>
      <c r="H740" s="52"/>
      <c r="I740" s="53">
        <f>K740</f>
        <v>0</v>
      </c>
      <c r="J740" s="54"/>
      <c r="K740" s="38">
        <f>I739</f>
        <v>0</v>
      </c>
      <c r="L740" s="44"/>
      <c r="M740" s="9"/>
      <c r="N740" s="9"/>
      <c r="O740" s="9"/>
      <c r="P740" s="9"/>
      <c r="Q740" s="9"/>
    </row>
    <row r="741" spans="1:17" ht="15.75" customHeight="1">
      <c r="A741" s="55"/>
      <c r="B741" s="40"/>
      <c r="C741" s="45"/>
      <c r="D741" s="81"/>
      <c r="E741" s="81"/>
      <c r="F741" s="81"/>
      <c r="G741" s="82"/>
      <c r="H741" s="90"/>
      <c r="I741" s="90"/>
      <c r="J741" s="54"/>
      <c r="K741" s="56"/>
      <c r="L741" s="44"/>
      <c r="M741" s="9"/>
      <c r="N741" s="9"/>
      <c r="O741" s="9"/>
      <c r="P741" s="9"/>
      <c r="Q741" s="9"/>
    </row>
    <row r="742" spans="1:17" ht="15.75" customHeight="1">
      <c r="A742" s="55" t="s">
        <v>377</v>
      </c>
      <c r="B742" s="112" t="s">
        <v>459</v>
      </c>
      <c r="C742" s="113"/>
      <c r="D742" s="459"/>
      <c r="E742" s="459"/>
      <c r="F742" s="459"/>
      <c r="G742" s="460"/>
      <c r="H742" s="101"/>
      <c r="I742" s="102"/>
      <c r="J742" s="54"/>
      <c r="K742" s="56"/>
      <c r="L742" s="44"/>
      <c r="M742" s="9"/>
      <c r="N742" s="9"/>
      <c r="O742" s="9"/>
      <c r="P742" s="9"/>
      <c r="Q742" s="9"/>
    </row>
    <row r="743" spans="1:17" ht="15.75" customHeight="1">
      <c r="A743" s="55"/>
      <c r="B743" s="103" t="s">
        <v>174</v>
      </c>
      <c r="C743" s="41"/>
      <c r="D743" s="438"/>
      <c r="E743" s="439"/>
      <c r="F743" s="438"/>
      <c r="G743" s="440"/>
      <c r="H743" s="22">
        <f aca="true" t="shared" si="17" ref="H743:H751">IF(F743=0,D743*G743,D743*F743*G743)</f>
        <v>0</v>
      </c>
      <c r="I743" s="21"/>
      <c r="J743" s="54"/>
      <c r="K743" s="56"/>
      <c r="L743" s="44"/>
      <c r="M743" s="9"/>
      <c r="N743" s="9"/>
      <c r="O743" s="9"/>
      <c r="P743" s="9"/>
      <c r="Q743" s="9"/>
    </row>
    <row r="744" spans="1:17" ht="15.75" customHeight="1">
      <c r="A744" s="55"/>
      <c r="B744" s="78" t="s">
        <v>175</v>
      </c>
      <c r="C744" s="41"/>
      <c r="D744" s="438"/>
      <c r="E744" s="439"/>
      <c r="F744" s="438"/>
      <c r="G744" s="440"/>
      <c r="H744" s="22">
        <f t="shared" si="17"/>
        <v>0</v>
      </c>
      <c r="I744" s="21"/>
      <c r="J744" s="54"/>
      <c r="K744" s="56"/>
      <c r="L744" s="44"/>
      <c r="M744" s="9"/>
      <c r="N744" s="9"/>
      <c r="O744" s="9"/>
      <c r="P744" s="9"/>
      <c r="Q744" s="9"/>
    </row>
    <row r="745" spans="1:17" ht="15.75" customHeight="1">
      <c r="A745" s="55"/>
      <c r="B745" s="78" t="s">
        <v>281</v>
      </c>
      <c r="C745" s="41"/>
      <c r="D745" s="438"/>
      <c r="E745" s="439"/>
      <c r="F745" s="438"/>
      <c r="G745" s="440"/>
      <c r="H745" s="22">
        <f t="shared" si="17"/>
        <v>0</v>
      </c>
      <c r="I745" s="21"/>
      <c r="J745" s="54"/>
      <c r="K745" s="56"/>
      <c r="L745" s="44"/>
      <c r="M745" s="9"/>
      <c r="N745" s="9"/>
      <c r="O745" s="9"/>
      <c r="P745" s="9"/>
      <c r="Q745" s="9"/>
    </row>
    <row r="746" spans="1:17" ht="15.75" customHeight="1">
      <c r="A746" s="55"/>
      <c r="B746" s="78" t="s">
        <v>364</v>
      </c>
      <c r="C746" s="41"/>
      <c r="D746" s="438"/>
      <c r="E746" s="439"/>
      <c r="F746" s="438"/>
      <c r="G746" s="440"/>
      <c r="H746" s="22">
        <f t="shared" si="17"/>
        <v>0</v>
      </c>
      <c r="I746" s="21"/>
      <c r="J746" s="54"/>
      <c r="K746" s="56"/>
      <c r="L746" s="44"/>
      <c r="M746" s="9"/>
      <c r="N746" s="9"/>
      <c r="O746" s="9"/>
      <c r="P746" s="9"/>
      <c r="Q746" s="9"/>
    </row>
    <row r="747" spans="1:17" ht="15.75" customHeight="1">
      <c r="A747" s="55"/>
      <c r="B747" s="78" t="s">
        <v>278</v>
      </c>
      <c r="C747" s="41"/>
      <c r="D747" s="438"/>
      <c r="E747" s="439"/>
      <c r="F747" s="438"/>
      <c r="G747" s="440"/>
      <c r="H747" s="22">
        <f t="shared" si="17"/>
        <v>0</v>
      </c>
      <c r="I747" s="21"/>
      <c r="J747" s="54"/>
      <c r="K747" s="56"/>
      <c r="L747" s="44"/>
      <c r="M747" s="9"/>
      <c r="N747" s="9"/>
      <c r="O747" s="9"/>
      <c r="P747" s="9"/>
      <c r="Q747" s="9"/>
    </row>
    <row r="748" spans="1:17" ht="15.75" customHeight="1">
      <c r="A748" s="55"/>
      <c r="B748" s="78" t="s">
        <v>352</v>
      </c>
      <c r="C748" s="41"/>
      <c r="D748" s="438"/>
      <c r="E748" s="439"/>
      <c r="F748" s="438"/>
      <c r="G748" s="440"/>
      <c r="H748" s="22">
        <f t="shared" si="17"/>
        <v>0</v>
      </c>
      <c r="I748" s="21"/>
      <c r="J748" s="54"/>
      <c r="K748" s="56"/>
      <c r="L748" s="44"/>
      <c r="M748" s="9"/>
      <c r="N748" s="9"/>
      <c r="O748" s="9"/>
      <c r="P748" s="9"/>
      <c r="Q748" s="9"/>
    </row>
    <row r="749" spans="1:17" ht="15.75" customHeight="1">
      <c r="A749" s="55"/>
      <c r="B749" s="78" t="s">
        <v>611</v>
      </c>
      <c r="C749" s="41"/>
      <c r="D749" s="438"/>
      <c r="E749" s="439"/>
      <c r="F749" s="438"/>
      <c r="G749" s="440"/>
      <c r="H749" s="22">
        <f t="shared" si="17"/>
        <v>0</v>
      </c>
      <c r="I749" s="21"/>
      <c r="J749" s="54"/>
      <c r="K749" s="56"/>
      <c r="L749" s="44"/>
      <c r="M749" s="9"/>
      <c r="N749" s="9"/>
      <c r="O749" s="9"/>
      <c r="P749" s="9"/>
      <c r="Q749" s="9"/>
    </row>
    <row r="750" spans="1:17" ht="15.75" customHeight="1">
      <c r="A750" s="55"/>
      <c r="B750" s="78" t="s">
        <v>612</v>
      </c>
      <c r="C750" s="41"/>
      <c r="D750" s="438"/>
      <c r="E750" s="439"/>
      <c r="F750" s="438"/>
      <c r="G750" s="440"/>
      <c r="H750" s="22">
        <f t="shared" si="17"/>
        <v>0</v>
      </c>
      <c r="I750" s="21"/>
      <c r="J750" s="54"/>
      <c r="K750" s="56"/>
      <c r="L750" s="44"/>
      <c r="M750" s="9"/>
      <c r="N750" s="9"/>
      <c r="O750" s="9"/>
      <c r="P750" s="9"/>
      <c r="Q750" s="9"/>
    </row>
    <row r="751" spans="1:17" ht="15.75" customHeight="1" thickBot="1">
      <c r="A751" s="69"/>
      <c r="B751" s="127" t="s">
        <v>280</v>
      </c>
      <c r="C751" s="48"/>
      <c r="D751" s="29"/>
      <c r="E751" s="30"/>
      <c r="F751" s="29"/>
      <c r="G751" s="31"/>
      <c r="H751" s="32">
        <f t="shared" si="17"/>
        <v>0</v>
      </c>
      <c r="I751" s="33">
        <f>SUM(H743:H751)</f>
        <v>0</v>
      </c>
      <c r="J751" s="54"/>
      <c r="K751" s="56"/>
      <c r="L751" s="44"/>
      <c r="M751" s="9"/>
      <c r="N751" s="9"/>
      <c r="O751" s="9"/>
      <c r="P751" s="9"/>
      <c r="Q751" s="9"/>
    </row>
    <row r="752" spans="1:17" ht="15.75" customHeight="1" thickBot="1">
      <c r="A752" s="55"/>
      <c r="B752" s="133" t="s">
        <v>401</v>
      </c>
      <c r="C752" s="49"/>
      <c r="D752" s="50"/>
      <c r="E752" s="50"/>
      <c r="F752" s="50"/>
      <c r="G752" s="51"/>
      <c r="H752" s="52"/>
      <c r="I752" s="53">
        <f>K752</f>
        <v>0</v>
      </c>
      <c r="J752" s="54"/>
      <c r="K752" s="38">
        <f>I751</f>
        <v>0</v>
      </c>
      <c r="L752" s="44"/>
      <c r="M752" s="9"/>
      <c r="N752" s="9"/>
      <c r="O752" s="9"/>
      <c r="P752" s="9"/>
      <c r="Q752" s="9"/>
    </row>
    <row r="753" spans="1:17" ht="15.75" customHeight="1">
      <c r="A753" s="55"/>
      <c r="B753" s="40"/>
      <c r="C753" s="45"/>
      <c r="D753" s="81"/>
      <c r="E753" s="81"/>
      <c r="F753" s="81"/>
      <c r="G753" s="82"/>
      <c r="H753" s="90"/>
      <c r="I753" s="90"/>
      <c r="J753" s="54"/>
      <c r="K753" s="56"/>
      <c r="L753" s="44"/>
      <c r="M753" s="9"/>
      <c r="N753" s="9"/>
      <c r="O753" s="9"/>
      <c r="P753" s="9"/>
      <c r="Q753" s="9"/>
    </row>
    <row r="754" spans="1:17" ht="15.75" customHeight="1">
      <c r="A754" s="55" t="s">
        <v>378</v>
      </c>
      <c r="B754" s="112" t="s">
        <v>402</v>
      </c>
      <c r="C754" s="113"/>
      <c r="D754" s="448"/>
      <c r="E754" s="448"/>
      <c r="F754" s="448"/>
      <c r="G754" s="447"/>
      <c r="H754" s="88"/>
      <c r="I754" s="89"/>
      <c r="J754" s="54"/>
      <c r="K754" s="56"/>
      <c r="L754" s="44"/>
      <c r="M754" s="9"/>
      <c r="N754" s="9"/>
      <c r="O754" s="9"/>
      <c r="P754" s="9"/>
      <c r="Q754" s="9"/>
    </row>
    <row r="755" spans="1:17" ht="15.75" customHeight="1">
      <c r="A755" s="55"/>
      <c r="B755" s="103" t="s">
        <v>404</v>
      </c>
      <c r="C755" s="41"/>
      <c r="D755" s="438"/>
      <c r="E755" s="439"/>
      <c r="F755" s="438"/>
      <c r="G755" s="440"/>
      <c r="H755" s="22">
        <f>IF(F755=0,D755*G755,D755*F755*G755)</f>
        <v>0</v>
      </c>
      <c r="I755" s="21"/>
      <c r="J755" s="54"/>
      <c r="K755" s="56"/>
      <c r="L755" s="44"/>
      <c r="M755" s="9"/>
      <c r="N755" s="9"/>
      <c r="O755" s="9"/>
      <c r="P755" s="9"/>
      <c r="Q755" s="9"/>
    </row>
    <row r="756" spans="1:17" ht="15.75" customHeight="1">
      <c r="A756" s="55"/>
      <c r="B756" s="78" t="s">
        <v>473</v>
      </c>
      <c r="C756" s="41"/>
      <c r="D756" s="438"/>
      <c r="E756" s="439"/>
      <c r="F756" s="438"/>
      <c r="G756" s="440"/>
      <c r="H756" s="22">
        <f>IF(F756=0,D756*G756,D756*F756*G756)</f>
        <v>0</v>
      </c>
      <c r="I756" s="21"/>
      <c r="J756" s="54"/>
      <c r="K756" s="56"/>
      <c r="L756" s="44"/>
      <c r="M756" s="9"/>
      <c r="N756" s="9"/>
      <c r="O756" s="9"/>
      <c r="P756" s="9"/>
      <c r="Q756" s="9"/>
    </row>
    <row r="757" spans="1:17" ht="15.75" customHeight="1">
      <c r="A757" s="55"/>
      <c r="B757" s="78" t="s">
        <v>137</v>
      </c>
      <c r="C757" s="41"/>
      <c r="D757" s="438"/>
      <c r="E757" s="439"/>
      <c r="F757" s="438"/>
      <c r="G757" s="440"/>
      <c r="H757" s="22">
        <f>IF(F757=0,D757*G757,D757*F757*G757)</f>
        <v>0</v>
      </c>
      <c r="I757" s="21"/>
      <c r="J757" s="54"/>
      <c r="K757" s="56"/>
      <c r="L757" s="44"/>
      <c r="M757" s="9"/>
      <c r="N757" s="9"/>
      <c r="O757" s="9"/>
      <c r="P757" s="9"/>
      <c r="Q757" s="9"/>
    </row>
    <row r="758" spans="1:17" ht="15.75" customHeight="1" thickBot="1">
      <c r="A758" s="69"/>
      <c r="B758" s="127" t="s">
        <v>138</v>
      </c>
      <c r="C758" s="48"/>
      <c r="D758" s="29"/>
      <c r="E758" s="30"/>
      <c r="F758" s="29"/>
      <c r="G758" s="31"/>
      <c r="H758" s="32">
        <f>IF(F758=0,D758*G758,D758*F758*G758)</f>
        <v>0</v>
      </c>
      <c r="I758" s="33">
        <f>SUM(H755:H758)</f>
        <v>0</v>
      </c>
      <c r="J758" s="54"/>
      <c r="K758" s="56"/>
      <c r="L758" s="44"/>
      <c r="M758" s="9"/>
      <c r="N758" s="9"/>
      <c r="O758" s="9"/>
      <c r="P758" s="9"/>
      <c r="Q758" s="9"/>
    </row>
    <row r="759" spans="1:17" ht="15.75" customHeight="1" thickBot="1">
      <c r="A759" s="55"/>
      <c r="B759" s="133" t="s">
        <v>403</v>
      </c>
      <c r="C759" s="49"/>
      <c r="D759" s="50"/>
      <c r="E759" s="50"/>
      <c r="F759" s="50"/>
      <c r="G759" s="51"/>
      <c r="H759" s="52"/>
      <c r="I759" s="53">
        <f>K759</f>
        <v>0</v>
      </c>
      <c r="J759" s="54"/>
      <c r="K759" s="38">
        <f>I758</f>
        <v>0</v>
      </c>
      <c r="L759" s="44"/>
      <c r="M759" s="9"/>
      <c r="N759" s="9"/>
      <c r="O759" s="9"/>
      <c r="P759" s="9"/>
      <c r="Q759" s="9"/>
    </row>
    <row r="760" spans="1:17" ht="15.75" customHeight="1">
      <c r="A760" s="1"/>
      <c r="B760" s="228" t="s">
        <v>556</v>
      </c>
      <c r="C760" s="91"/>
      <c r="D760" s="92"/>
      <c r="E760" s="92"/>
      <c r="F760" s="92"/>
      <c r="G760" s="93"/>
      <c r="H760" s="94"/>
      <c r="I760" s="95">
        <f>K760</f>
        <v>0</v>
      </c>
      <c r="J760" s="54"/>
      <c r="K760" s="56">
        <f>SUM(K676:K759)</f>
        <v>0</v>
      </c>
      <c r="L760" s="44"/>
      <c r="M760" s="9"/>
      <c r="N760" s="9"/>
      <c r="O760" s="9"/>
      <c r="P760" s="9"/>
      <c r="Q760" s="9"/>
    </row>
    <row r="761" spans="1:17" ht="15.75" customHeight="1">
      <c r="A761" s="55"/>
      <c r="B761" s="40"/>
      <c r="C761" s="45"/>
      <c r="D761" s="24"/>
      <c r="E761" s="24"/>
      <c r="F761" s="24"/>
      <c r="G761" s="25"/>
      <c r="H761" s="54"/>
      <c r="I761" s="54"/>
      <c r="J761" s="54"/>
      <c r="K761" s="56"/>
      <c r="L761" s="44"/>
      <c r="M761" s="9"/>
      <c r="N761" s="9"/>
      <c r="O761" s="9"/>
      <c r="P761" s="9"/>
      <c r="Q761" s="9"/>
    </row>
    <row r="762" spans="1:17" s="206" customFormat="1" ht="20.25">
      <c r="A762" s="214"/>
      <c r="B762" s="208" t="s">
        <v>560</v>
      </c>
      <c r="C762" s="218"/>
      <c r="D762" s="461"/>
      <c r="E762" s="461"/>
      <c r="F762" s="461"/>
      <c r="G762" s="462"/>
      <c r="H762" s="463"/>
      <c r="I762" s="464"/>
      <c r="J762" s="215"/>
      <c r="K762" s="216"/>
      <c r="L762" s="217"/>
      <c r="M762" s="207"/>
      <c r="N762" s="207"/>
      <c r="O762" s="207"/>
      <c r="P762" s="207"/>
      <c r="Q762" s="207"/>
    </row>
    <row r="763" spans="1:17" ht="15.75" customHeight="1">
      <c r="A763" s="55"/>
      <c r="B763" s="40"/>
      <c r="C763" s="45"/>
      <c r="D763" s="24"/>
      <c r="E763" s="24"/>
      <c r="F763" s="24"/>
      <c r="G763" s="25"/>
      <c r="H763" s="54"/>
      <c r="I763" s="54"/>
      <c r="J763" s="54"/>
      <c r="K763" s="56"/>
      <c r="L763" s="44"/>
      <c r="M763" s="9"/>
      <c r="N763" s="9"/>
      <c r="O763" s="9"/>
      <c r="P763" s="9"/>
      <c r="Q763" s="9"/>
    </row>
    <row r="764" spans="1:17" ht="15.75" customHeight="1">
      <c r="A764" s="55" t="s">
        <v>379</v>
      </c>
      <c r="B764" s="112" t="s">
        <v>558</v>
      </c>
      <c r="C764" s="113"/>
      <c r="D764" s="448"/>
      <c r="E764" s="448"/>
      <c r="F764" s="448"/>
      <c r="G764" s="447"/>
      <c r="H764" s="88"/>
      <c r="I764" s="89"/>
      <c r="J764" s="54"/>
      <c r="K764" s="56"/>
      <c r="L764" s="44"/>
      <c r="M764" s="9"/>
      <c r="N764" s="9"/>
      <c r="O764" s="9"/>
      <c r="P764" s="9"/>
      <c r="Q764" s="9"/>
    </row>
    <row r="765" spans="1:17" ht="15.75" customHeight="1">
      <c r="A765" s="55"/>
      <c r="B765" s="103" t="s">
        <v>139</v>
      </c>
      <c r="C765" s="41"/>
      <c r="D765" s="438"/>
      <c r="E765" s="439"/>
      <c r="F765" s="438"/>
      <c r="G765" s="440"/>
      <c r="H765" s="22">
        <f aca="true" t="shared" si="18" ref="H765:H779">IF(F765=0,D765*G765,D765*F765*G765)</f>
        <v>0</v>
      </c>
      <c r="I765" s="21"/>
      <c r="J765" s="54"/>
      <c r="K765" s="56"/>
      <c r="L765" s="44"/>
      <c r="M765" s="9"/>
      <c r="N765" s="9"/>
      <c r="O765" s="9"/>
      <c r="P765" s="9"/>
      <c r="Q765" s="9"/>
    </row>
    <row r="766" spans="1:17" ht="15.75" customHeight="1">
      <c r="A766" s="55"/>
      <c r="B766" s="78" t="s">
        <v>140</v>
      </c>
      <c r="C766" s="41"/>
      <c r="D766" s="438"/>
      <c r="E766" s="439"/>
      <c r="F766" s="438"/>
      <c r="G766" s="440"/>
      <c r="H766" s="22">
        <f t="shared" si="18"/>
        <v>0</v>
      </c>
      <c r="I766" s="21"/>
      <c r="J766" s="54"/>
      <c r="K766" s="56"/>
      <c r="L766" s="44"/>
      <c r="M766" s="9"/>
      <c r="N766" s="9"/>
      <c r="O766" s="9"/>
      <c r="P766" s="9"/>
      <c r="Q766" s="9"/>
    </row>
    <row r="767" spans="1:17" ht="15.75" customHeight="1">
      <c r="A767" s="55"/>
      <c r="B767" s="78" t="s">
        <v>141</v>
      </c>
      <c r="C767" s="41"/>
      <c r="D767" s="438"/>
      <c r="E767" s="439"/>
      <c r="F767" s="438"/>
      <c r="G767" s="440"/>
      <c r="H767" s="22">
        <f t="shared" si="18"/>
        <v>0</v>
      </c>
      <c r="I767" s="21"/>
      <c r="J767" s="54"/>
      <c r="K767" s="56"/>
      <c r="L767" s="44"/>
      <c r="M767" s="9"/>
      <c r="N767" s="9"/>
      <c r="O767" s="9"/>
      <c r="P767" s="9"/>
      <c r="Q767" s="9"/>
    </row>
    <row r="768" spans="1:17" ht="15.75" customHeight="1">
      <c r="A768" s="55"/>
      <c r="B768" s="78" t="s">
        <v>25</v>
      </c>
      <c r="C768" s="41"/>
      <c r="D768" s="438"/>
      <c r="E768" s="439"/>
      <c r="F768" s="438"/>
      <c r="G768" s="440"/>
      <c r="H768" s="22">
        <f t="shared" si="18"/>
        <v>0</v>
      </c>
      <c r="I768" s="21"/>
      <c r="J768" s="54"/>
      <c r="K768" s="56"/>
      <c r="L768" s="44"/>
      <c r="M768" s="9"/>
      <c r="N768" s="9"/>
      <c r="O768" s="9"/>
      <c r="P768" s="9"/>
      <c r="Q768" s="9"/>
    </row>
    <row r="769" spans="1:17" ht="15.75" customHeight="1">
      <c r="A769" s="55"/>
      <c r="B769" s="78" t="s">
        <v>417</v>
      </c>
      <c r="C769" s="41"/>
      <c r="D769" s="438"/>
      <c r="E769" s="439"/>
      <c r="F769" s="438"/>
      <c r="G769" s="440"/>
      <c r="H769" s="22">
        <f t="shared" si="18"/>
        <v>0</v>
      </c>
      <c r="I769" s="21"/>
      <c r="J769" s="54"/>
      <c r="K769" s="56"/>
      <c r="L769" s="44"/>
      <c r="M769" s="9"/>
      <c r="N769" s="9"/>
      <c r="O769" s="9"/>
      <c r="P769" s="9"/>
      <c r="Q769" s="9"/>
    </row>
    <row r="770" spans="1:17" ht="15.75" customHeight="1">
      <c r="A770" s="55"/>
      <c r="B770" s="78" t="s">
        <v>353</v>
      </c>
      <c r="C770" s="41"/>
      <c r="D770" s="438"/>
      <c r="E770" s="439"/>
      <c r="F770" s="438"/>
      <c r="G770" s="440"/>
      <c r="H770" s="22">
        <f t="shared" si="18"/>
        <v>0</v>
      </c>
      <c r="I770" s="21"/>
      <c r="J770" s="54"/>
      <c r="K770" s="56"/>
      <c r="L770" s="44"/>
      <c r="M770" s="9"/>
      <c r="N770" s="9"/>
      <c r="O770" s="9"/>
      <c r="P770" s="9"/>
      <c r="Q770" s="9"/>
    </row>
    <row r="771" spans="1:17" ht="15.75" customHeight="1">
      <c r="A771" s="55"/>
      <c r="B771" s="127" t="s">
        <v>301</v>
      </c>
      <c r="C771" s="41"/>
      <c r="D771" s="438"/>
      <c r="E771" s="439"/>
      <c r="F771" s="438"/>
      <c r="G771" s="440"/>
      <c r="H771" s="22">
        <f t="shared" si="18"/>
        <v>0</v>
      </c>
      <c r="I771" s="21"/>
      <c r="J771" s="54"/>
      <c r="K771" s="56"/>
      <c r="L771" s="44"/>
      <c r="M771" s="9"/>
      <c r="N771" s="9"/>
      <c r="O771" s="9"/>
      <c r="P771" s="9"/>
      <c r="Q771" s="9"/>
    </row>
    <row r="772" spans="1:17" ht="15.75" customHeight="1">
      <c r="A772" s="55"/>
      <c r="B772" s="127" t="s">
        <v>251</v>
      </c>
      <c r="C772" s="41"/>
      <c r="D772" s="438"/>
      <c r="E772" s="439"/>
      <c r="F772" s="438"/>
      <c r="G772" s="440"/>
      <c r="H772" s="22">
        <f t="shared" si="18"/>
        <v>0</v>
      </c>
      <c r="I772" s="21"/>
      <c r="J772" s="54"/>
      <c r="K772" s="56"/>
      <c r="L772" s="44"/>
      <c r="M772" s="9"/>
      <c r="N772" s="9"/>
      <c r="O772" s="9"/>
      <c r="P772" s="9"/>
      <c r="Q772" s="9"/>
    </row>
    <row r="773" spans="1:17" ht="15.75" customHeight="1">
      <c r="A773" s="55"/>
      <c r="B773" s="127" t="s">
        <v>198</v>
      </c>
      <c r="C773" s="41"/>
      <c r="D773" s="438"/>
      <c r="E773" s="439"/>
      <c r="F773" s="438"/>
      <c r="G773" s="440"/>
      <c r="H773" s="22">
        <f t="shared" si="18"/>
        <v>0</v>
      </c>
      <c r="I773" s="21"/>
      <c r="J773" s="54"/>
      <c r="K773" s="56"/>
      <c r="L773" s="44"/>
      <c r="M773" s="9"/>
      <c r="N773" s="9"/>
      <c r="O773" s="9"/>
      <c r="P773" s="9"/>
      <c r="Q773" s="9"/>
    </row>
    <row r="774" spans="1:17" ht="15.75" customHeight="1">
      <c r="A774" s="55"/>
      <c r="B774" s="145" t="s">
        <v>199</v>
      </c>
      <c r="C774" s="41"/>
      <c r="D774" s="438"/>
      <c r="E774" s="439"/>
      <c r="F774" s="438"/>
      <c r="G774" s="440"/>
      <c r="H774" s="22">
        <f t="shared" si="18"/>
        <v>0</v>
      </c>
      <c r="I774" s="21"/>
      <c r="J774" s="54"/>
      <c r="K774" s="56"/>
      <c r="L774" s="44"/>
      <c r="M774" s="9"/>
      <c r="N774" s="9"/>
      <c r="O774" s="9"/>
      <c r="P774" s="9"/>
      <c r="Q774" s="9"/>
    </row>
    <row r="775" spans="1:17" ht="15.75" customHeight="1">
      <c r="A775" s="55"/>
      <c r="B775" s="127" t="s">
        <v>357</v>
      </c>
      <c r="C775" s="41"/>
      <c r="D775" s="438"/>
      <c r="E775" s="439"/>
      <c r="F775" s="438"/>
      <c r="G775" s="440"/>
      <c r="H775" s="22">
        <f t="shared" si="18"/>
        <v>0</v>
      </c>
      <c r="I775" s="21"/>
      <c r="J775" s="54"/>
      <c r="K775" s="56"/>
      <c r="L775" s="44"/>
      <c r="M775" s="9"/>
      <c r="N775" s="9"/>
      <c r="O775" s="9"/>
      <c r="P775" s="9"/>
      <c r="Q775" s="9"/>
    </row>
    <row r="776" spans="1:17" ht="15.75" customHeight="1">
      <c r="A776" s="55"/>
      <c r="B776" s="127" t="s">
        <v>356</v>
      </c>
      <c r="C776" s="41"/>
      <c r="D776" s="438"/>
      <c r="E776" s="439"/>
      <c r="F776" s="438"/>
      <c r="G776" s="440"/>
      <c r="H776" s="22">
        <f t="shared" si="18"/>
        <v>0</v>
      </c>
      <c r="I776" s="21"/>
      <c r="J776" s="54"/>
      <c r="K776" s="56"/>
      <c r="L776" s="44"/>
      <c r="M776" s="9"/>
      <c r="N776" s="9"/>
      <c r="O776" s="9"/>
      <c r="P776" s="9"/>
      <c r="Q776" s="9"/>
    </row>
    <row r="777" spans="1:17" ht="15.75" customHeight="1">
      <c r="A777" s="55"/>
      <c r="B777" s="78" t="s">
        <v>254</v>
      </c>
      <c r="C777" s="41"/>
      <c r="D777" s="438"/>
      <c r="E777" s="439"/>
      <c r="F777" s="438"/>
      <c r="G777" s="440"/>
      <c r="H777" s="22">
        <f t="shared" si="18"/>
        <v>0</v>
      </c>
      <c r="I777" s="21"/>
      <c r="J777" s="54"/>
      <c r="K777" s="56"/>
      <c r="L777" s="44"/>
      <c r="M777" s="9"/>
      <c r="N777" s="9"/>
      <c r="O777" s="9"/>
      <c r="P777" s="9"/>
      <c r="Q777" s="9"/>
    </row>
    <row r="778" spans="1:17" ht="15.75" customHeight="1">
      <c r="A778" s="55"/>
      <c r="B778" s="78" t="s">
        <v>255</v>
      </c>
      <c r="C778" s="41"/>
      <c r="D778" s="438"/>
      <c r="E778" s="439"/>
      <c r="F778" s="438"/>
      <c r="G778" s="440"/>
      <c r="H778" s="22">
        <f t="shared" si="18"/>
        <v>0</v>
      </c>
      <c r="I778" s="21"/>
      <c r="J778" s="54"/>
      <c r="K778" s="56"/>
      <c r="L778" s="44"/>
      <c r="M778" s="9"/>
      <c r="N778" s="9"/>
      <c r="O778" s="9"/>
      <c r="P778" s="9"/>
      <c r="Q778" s="9"/>
    </row>
    <row r="779" spans="1:17" ht="15.75" customHeight="1" thickBot="1">
      <c r="A779" s="69"/>
      <c r="B779" s="78" t="s">
        <v>78</v>
      </c>
      <c r="C779" s="48"/>
      <c r="D779" s="29"/>
      <c r="E779" s="30"/>
      <c r="F779" s="29"/>
      <c r="G779" s="31"/>
      <c r="H779" s="32">
        <f t="shared" si="18"/>
        <v>0</v>
      </c>
      <c r="I779" s="33">
        <f>SUM(H765:H779)</f>
        <v>0</v>
      </c>
      <c r="J779" s="54"/>
      <c r="K779" s="56"/>
      <c r="L779" s="44"/>
      <c r="M779" s="9"/>
      <c r="N779" s="9"/>
      <c r="O779" s="9"/>
      <c r="P779" s="9"/>
      <c r="Q779" s="9"/>
    </row>
    <row r="780" spans="1:17" ht="15.75" customHeight="1" thickBot="1">
      <c r="A780" s="55"/>
      <c r="B780" s="133" t="s">
        <v>559</v>
      </c>
      <c r="C780" s="49"/>
      <c r="D780" s="50"/>
      <c r="E780" s="50"/>
      <c r="F780" s="50"/>
      <c r="G780" s="51"/>
      <c r="H780" s="52"/>
      <c r="I780" s="53">
        <f>K780</f>
        <v>0</v>
      </c>
      <c r="J780" s="54"/>
      <c r="K780" s="38">
        <f>I779</f>
        <v>0</v>
      </c>
      <c r="L780" s="44"/>
      <c r="M780" s="9"/>
      <c r="N780" s="9"/>
      <c r="O780" s="9"/>
      <c r="P780" s="9"/>
      <c r="Q780" s="9"/>
    </row>
    <row r="781" spans="1:17" ht="15.75" customHeight="1">
      <c r="A781" s="55"/>
      <c r="B781" s="40"/>
      <c r="C781" s="45"/>
      <c r="D781" s="81"/>
      <c r="E781" s="81"/>
      <c r="F781" s="81"/>
      <c r="G781" s="82"/>
      <c r="H781" s="90"/>
      <c r="I781" s="90"/>
      <c r="J781" s="54"/>
      <c r="K781" s="56"/>
      <c r="L781" s="44"/>
      <c r="M781" s="9"/>
      <c r="N781" s="9"/>
      <c r="O781" s="9"/>
      <c r="P781" s="9"/>
      <c r="Q781" s="9"/>
    </row>
    <row r="782" spans="1:17" ht="15.75" customHeight="1">
      <c r="A782" s="55" t="s">
        <v>259</v>
      </c>
      <c r="B782" s="112" t="s">
        <v>663</v>
      </c>
      <c r="C782" s="113"/>
      <c r="D782" s="448"/>
      <c r="E782" s="448"/>
      <c r="F782" s="448"/>
      <c r="G782" s="447"/>
      <c r="H782" s="88"/>
      <c r="I782" s="89"/>
      <c r="J782" s="54"/>
      <c r="K782" s="56"/>
      <c r="L782" s="44"/>
      <c r="M782" s="9"/>
      <c r="N782" s="9"/>
      <c r="O782" s="9"/>
      <c r="P782" s="9"/>
      <c r="Q782" s="9"/>
    </row>
    <row r="783" spans="1:17" ht="15.75" customHeight="1">
      <c r="A783" s="55"/>
      <c r="B783" s="103" t="s">
        <v>668</v>
      </c>
      <c r="C783" s="41"/>
      <c r="D783" s="438"/>
      <c r="E783" s="439"/>
      <c r="F783" s="438"/>
      <c r="G783" s="440"/>
      <c r="H783" s="22">
        <f aca="true" t="shared" si="19" ref="H783:H796">IF(F783=0,D783*G783,D783*F783*G783)</f>
        <v>0</v>
      </c>
      <c r="I783" s="21"/>
      <c r="J783" s="54"/>
      <c r="K783" s="56"/>
      <c r="L783" s="44"/>
      <c r="M783" s="9"/>
      <c r="N783" s="9"/>
      <c r="O783" s="9"/>
      <c r="P783" s="9"/>
      <c r="Q783" s="9"/>
    </row>
    <row r="784" spans="1:17" ht="15.75" customHeight="1">
      <c r="A784" s="55"/>
      <c r="B784" s="78" t="s">
        <v>669</v>
      </c>
      <c r="C784" s="41"/>
      <c r="D784" s="438"/>
      <c r="E784" s="439"/>
      <c r="F784" s="438"/>
      <c r="G784" s="440"/>
      <c r="H784" s="22">
        <f t="shared" si="19"/>
        <v>0</v>
      </c>
      <c r="I784" s="21"/>
      <c r="J784" s="54"/>
      <c r="K784" s="56"/>
      <c r="L784" s="44"/>
      <c r="M784" s="9"/>
      <c r="N784" s="9"/>
      <c r="O784" s="9"/>
      <c r="P784" s="9"/>
      <c r="Q784" s="9"/>
    </row>
    <row r="785" spans="1:17" ht="15.75" customHeight="1">
      <c r="A785" s="55"/>
      <c r="B785" s="78" t="s">
        <v>670</v>
      </c>
      <c r="C785" s="41"/>
      <c r="D785" s="438"/>
      <c r="E785" s="439"/>
      <c r="F785" s="438"/>
      <c r="G785" s="440"/>
      <c r="H785" s="22">
        <f t="shared" si="19"/>
        <v>0</v>
      </c>
      <c r="I785" s="21"/>
      <c r="J785" s="54"/>
      <c r="K785" s="56"/>
      <c r="L785" s="44"/>
      <c r="M785" s="9"/>
      <c r="N785" s="9"/>
      <c r="O785" s="9"/>
      <c r="P785" s="9"/>
      <c r="Q785" s="9"/>
    </row>
    <row r="786" spans="1:17" ht="15.75" customHeight="1">
      <c r="A786" s="55"/>
      <c r="B786" s="78" t="s">
        <v>671</v>
      </c>
      <c r="C786" s="41"/>
      <c r="D786" s="438"/>
      <c r="E786" s="439"/>
      <c r="F786" s="438"/>
      <c r="G786" s="440"/>
      <c r="H786" s="22">
        <f t="shared" si="19"/>
        <v>0</v>
      </c>
      <c r="I786" s="21"/>
      <c r="J786" s="54"/>
      <c r="K786" s="56"/>
      <c r="L786" s="44"/>
      <c r="M786" s="9"/>
      <c r="N786" s="9"/>
      <c r="O786" s="9"/>
      <c r="P786" s="9"/>
      <c r="Q786" s="9"/>
    </row>
    <row r="787" spans="1:17" ht="15.75" customHeight="1">
      <c r="A787" s="55"/>
      <c r="B787" s="127" t="s">
        <v>549</v>
      </c>
      <c r="C787" s="41"/>
      <c r="D787" s="438"/>
      <c r="E787" s="439"/>
      <c r="F787" s="438"/>
      <c r="G787" s="440"/>
      <c r="H787" s="22">
        <f t="shared" si="19"/>
        <v>0</v>
      </c>
      <c r="I787" s="21"/>
      <c r="J787" s="54"/>
      <c r="K787" s="56"/>
      <c r="L787" s="44"/>
      <c r="M787" s="9"/>
      <c r="N787" s="9"/>
      <c r="O787" s="9"/>
      <c r="P787" s="9"/>
      <c r="Q787" s="9"/>
    </row>
    <row r="788" spans="1:17" ht="15.75" customHeight="1">
      <c r="A788" s="55"/>
      <c r="B788" s="78" t="s">
        <v>418</v>
      </c>
      <c r="C788" s="41"/>
      <c r="D788" s="438"/>
      <c r="E788" s="439"/>
      <c r="F788" s="438"/>
      <c r="G788" s="440"/>
      <c r="H788" s="22">
        <f t="shared" si="19"/>
        <v>0</v>
      </c>
      <c r="I788" s="21"/>
      <c r="J788" s="54"/>
      <c r="K788" s="56"/>
      <c r="L788" s="44"/>
      <c r="M788" s="9"/>
      <c r="N788" s="9"/>
      <c r="O788" s="9"/>
      <c r="P788" s="9"/>
      <c r="Q788" s="9"/>
    </row>
    <row r="789" spans="1:17" ht="15.75" customHeight="1">
      <c r="A789" s="55"/>
      <c r="B789" s="78" t="s">
        <v>419</v>
      </c>
      <c r="C789" s="41"/>
      <c r="D789" s="438"/>
      <c r="E789" s="439"/>
      <c r="F789" s="438"/>
      <c r="G789" s="440"/>
      <c r="H789" s="22">
        <f t="shared" si="19"/>
        <v>0</v>
      </c>
      <c r="I789" s="21"/>
      <c r="J789" s="54"/>
      <c r="K789" s="56"/>
      <c r="L789" s="44"/>
      <c r="M789" s="9"/>
      <c r="N789" s="9"/>
      <c r="O789" s="9"/>
      <c r="P789" s="9"/>
      <c r="Q789" s="9"/>
    </row>
    <row r="790" spans="1:17" ht="15.75" customHeight="1">
      <c r="A790" s="55"/>
      <c r="B790" s="127" t="s">
        <v>420</v>
      </c>
      <c r="C790" s="41"/>
      <c r="D790" s="438"/>
      <c r="E790" s="439"/>
      <c r="F790" s="438"/>
      <c r="G790" s="440"/>
      <c r="H790" s="22">
        <f t="shared" si="19"/>
        <v>0</v>
      </c>
      <c r="I790" s="21"/>
      <c r="J790" s="54"/>
      <c r="K790" s="56"/>
      <c r="L790" s="44"/>
      <c r="M790" s="9"/>
      <c r="N790" s="9"/>
      <c r="O790" s="9"/>
      <c r="P790" s="9"/>
      <c r="Q790" s="9"/>
    </row>
    <row r="791" spans="1:17" ht="15.75" customHeight="1">
      <c r="A791" s="55"/>
      <c r="B791" s="127" t="s">
        <v>252</v>
      </c>
      <c r="C791" s="41"/>
      <c r="D791" s="438"/>
      <c r="E791" s="439"/>
      <c r="F791" s="438"/>
      <c r="G791" s="440"/>
      <c r="H791" s="22">
        <f t="shared" si="19"/>
        <v>0</v>
      </c>
      <c r="I791" s="21"/>
      <c r="J791" s="54"/>
      <c r="K791" s="56"/>
      <c r="L791" s="44"/>
      <c r="M791" s="9"/>
      <c r="N791" s="9"/>
      <c r="O791" s="9"/>
      <c r="P791" s="9"/>
      <c r="Q791" s="9"/>
    </row>
    <row r="792" spans="1:17" ht="15.75" customHeight="1">
      <c r="A792" s="55"/>
      <c r="B792" s="127" t="s">
        <v>354</v>
      </c>
      <c r="C792" s="41"/>
      <c r="D792" s="438"/>
      <c r="E792" s="439"/>
      <c r="F792" s="438"/>
      <c r="G792" s="440"/>
      <c r="H792" s="22">
        <f t="shared" si="19"/>
        <v>0</v>
      </c>
      <c r="I792" s="21"/>
      <c r="J792" s="54"/>
      <c r="K792" s="56"/>
      <c r="L792" s="44"/>
      <c r="M792" s="9"/>
      <c r="N792" s="9"/>
      <c r="O792" s="9"/>
      <c r="P792" s="9"/>
      <c r="Q792" s="9"/>
    </row>
    <row r="793" spans="1:17" ht="15.75" customHeight="1">
      <c r="A793" s="55"/>
      <c r="B793" s="127" t="s">
        <v>355</v>
      </c>
      <c r="C793" s="41"/>
      <c r="D793" s="438"/>
      <c r="E793" s="439"/>
      <c r="F793" s="438"/>
      <c r="G793" s="440"/>
      <c r="H793" s="22">
        <f t="shared" si="19"/>
        <v>0</v>
      </c>
      <c r="I793" s="21"/>
      <c r="J793" s="54"/>
      <c r="K793" s="56"/>
      <c r="L793" s="44"/>
      <c r="M793" s="9"/>
      <c r="N793" s="9"/>
      <c r="O793" s="9"/>
      <c r="P793" s="9"/>
      <c r="Q793" s="9"/>
    </row>
    <row r="794" spans="1:17" ht="15.75" customHeight="1">
      <c r="A794" s="55"/>
      <c r="B794" s="78" t="s">
        <v>257</v>
      </c>
      <c r="C794" s="41"/>
      <c r="D794" s="438"/>
      <c r="E794" s="439"/>
      <c r="F794" s="438"/>
      <c r="G794" s="440"/>
      <c r="H794" s="22">
        <f t="shared" si="19"/>
        <v>0</v>
      </c>
      <c r="I794" s="21"/>
      <c r="J794" s="54"/>
      <c r="K794" s="56"/>
      <c r="L794" s="44"/>
      <c r="M794" s="9"/>
      <c r="N794" s="9"/>
      <c r="O794" s="9"/>
      <c r="P794" s="9"/>
      <c r="Q794" s="9"/>
    </row>
    <row r="795" spans="1:17" ht="15.75" customHeight="1">
      <c r="A795" s="55"/>
      <c r="B795" s="78" t="s">
        <v>258</v>
      </c>
      <c r="C795" s="41"/>
      <c r="D795" s="438"/>
      <c r="E795" s="439"/>
      <c r="F795" s="438"/>
      <c r="G795" s="440"/>
      <c r="H795" s="22">
        <f t="shared" si="19"/>
        <v>0</v>
      </c>
      <c r="I795" s="21"/>
      <c r="J795" s="54"/>
      <c r="K795" s="56"/>
      <c r="L795" s="44"/>
      <c r="M795" s="9"/>
      <c r="N795" s="9"/>
      <c r="O795" s="9"/>
      <c r="P795" s="9"/>
      <c r="Q795" s="9"/>
    </row>
    <row r="796" spans="1:17" ht="15.75" customHeight="1" thickBot="1">
      <c r="A796" s="69"/>
      <c r="B796" s="78" t="s">
        <v>303</v>
      </c>
      <c r="C796" s="48"/>
      <c r="D796" s="29"/>
      <c r="E796" s="30"/>
      <c r="F796" s="29"/>
      <c r="G796" s="31"/>
      <c r="H796" s="32">
        <f t="shared" si="19"/>
        <v>0</v>
      </c>
      <c r="I796" s="33">
        <f>SUM(H783:H796)</f>
        <v>0</v>
      </c>
      <c r="J796" s="54"/>
      <c r="K796" s="56"/>
      <c r="L796" s="44"/>
      <c r="M796" s="9"/>
      <c r="N796" s="9"/>
      <c r="O796" s="9"/>
      <c r="P796" s="9"/>
      <c r="Q796" s="9"/>
    </row>
    <row r="797" spans="1:17" ht="15.75" customHeight="1" thickBot="1">
      <c r="A797" s="55"/>
      <c r="B797" s="133" t="s">
        <v>256</v>
      </c>
      <c r="C797" s="49"/>
      <c r="D797" s="50"/>
      <c r="E797" s="50"/>
      <c r="F797" s="50"/>
      <c r="G797" s="51"/>
      <c r="H797" s="52"/>
      <c r="I797" s="53">
        <f>K797</f>
        <v>0</v>
      </c>
      <c r="J797" s="54"/>
      <c r="K797" s="38">
        <f>I796</f>
        <v>0</v>
      </c>
      <c r="L797" s="44"/>
      <c r="M797" s="9"/>
      <c r="N797" s="9"/>
      <c r="O797" s="9"/>
      <c r="P797" s="9"/>
      <c r="Q797" s="9"/>
    </row>
    <row r="798" spans="1:17" ht="15.75" customHeight="1">
      <c r="A798" s="55"/>
      <c r="B798" s="40"/>
      <c r="C798" s="45"/>
      <c r="D798" s="81"/>
      <c r="E798" s="81"/>
      <c r="F798" s="81"/>
      <c r="G798" s="82"/>
      <c r="H798" s="90"/>
      <c r="I798" s="90"/>
      <c r="J798" s="54"/>
      <c r="K798" s="56"/>
      <c r="L798" s="44"/>
      <c r="M798" s="9"/>
      <c r="N798" s="9"/>
      <c r="O798" s="9"/>
      <c r="P798" s="9"/>
      <c r="Q798" s="9"/>
    </row>
    <row r="799" spans="1:17" ht="15.75" customHeight="1">
      <c r="A799" s="55" t="s">
        <v>147</v>
      </c>
      <c r="B799" s="112" t="s">
        <v>132</v>
      </c>
      <c r="C799" s="113"/>
      <c r="D799" s="448"/>
      <c r="E799" s="448"/>
      <c r="F799" s="448"/>
      <c r="G799" s="447"/>
      <c r="H799" s="88"/>
      <c r="I799" s="89"/>
      <c r="J799" s="54"/>
      <c r="K799" s="56"/>
      <c r="L799" s="44"/>
      <c r="M799" s="9"/>
      <c r="N799" s="9"/>
      <c r="O799" s="9"/>
      <c r="P799" s="9"/>
      <c r="Q799" s="9"/>
    </row>
    <row r="800" spans="1:17" ht="15.75" customHeight="1">
      <c r="A800" s="55"/>
      <c r="B800" s="103" t="s">
        <v>358</v>
      </c>
      <c r="C800" s="41"/>
      <c r="D800" s="438"/>
      <c r="E800" s="439"/>
      <c r="F800" s="438"/>
      <c r="G800" s="440"/>
      <c r="H800" s="22">
        <f aca="true" t="shared" si="20" ref="H800:H809">IF(F800=0,D800*G800,D800*F800*G800)</f>
        <v>0</v>
      </c>
      <c r="I800" s="21"/>
      <c r="J800" s="54"/>
      <c r="K800" s="56"/>
      <c r="L800" s="44"/>
      <c r="M800" s="9"/>
      <c r="N800" s="9"/>
      <c r="O800" s="9"/>
      <c r="P800" s="9"/>
      <c r="Q800" s="9"/>
    </row>
    <row r="801" spans="1:17" ht="15.75" customHeight="1">
      <c r="A801" s="55"/>
      <c r="B801" s="78" t="s">
        <v>142</v>
      </c>
      <c r="C801" s="41"/>
      <c r="D801" s="438"/>
      <c r="E801" s="439"/>
      <c r="F801" s="438"/>
      <c r="G801" s="440"/>
      <c r="H801" s="22">
        <f t="shared" si="20"/>
        <v>0</v>
      </c>
      <c r="I801" s="21"/>
      <c r="J801" s="54"/>
      <c r="K801" s="56"/>
      <c r="L801" s="44"/>
      <c r="M801" s="9"/>
      <c r="N801" s="9"/>
      <c r="O801" s="9"/>
      <c r="P801" s="9"/>
      <c r="Q801" s="9"/>
    </row>
    <row r="802" spans="1:17" ht="15.75" customHeight="1">
      <c r="A802" s="55"/>
      <c r="B802" s="78" t="s">
        <v>274</v>
      </c>
      <c r="C802" s="41"/>
      <c r="D802" s="438"/>
      <c r="E802" s="439"/>
      <c r="F802" s="438"/>
      <c r="G802" s="440"/>
      <c r="H802" s="22">
        <f t="shared" si="20"/>
        <v>0</v>
      </c>
      <c r="I802" s="21"/>
      <c r="J802" s="54"/>
      <c r="K802" s="56"/>
      <c r="L802" s="44"/>
      <c r="M802" s="9"/>
      <c r="N802" s="9"/>
      <c r="O802" s="9"/>
      <c r="P802" s="9"/>
      <c r="Q802" s="9"/>
    </row>
    <row r="803" spans="1:17" ht="15.75" customHeight="1">
      <c r="A803" s="55"/>
      <c r="B803" s="131" t="s">
        <v>863</v>
      </c>
      <c r="C803" s="41"/>
      <c r="D803" s="438"/>
      <c r="E803" s="439"/>
      <c r="F803" s="438"/>
      <c r="G803" s="440"/>
      <c r="H803" s="22">
        <f t="shared" si="20"/>
        <v>0</v>
      </c>
      <c r="I803" s="21"/>
      <c r="J803" s="54"/>
      <c r="K803" s="56"/>
      <c r="L803" s="44"/>
      <c r="M803" s="9"/>
      <c r="N803" s="9"/>
      <c r="O803" s="9"/>
      <c r="P803" s="9"/>
      <c r="Q803" s="9"/>
    </row>
    <row r="804" spans="1:17" ht="15.75" customHeight="1">
      <c r="A804" s="55"/>
      <c r="B804" s="78" t="s">
        <v>143</v>
      </c>
      <c r="C804" s="41"/>
      <c r="D804" s="438"/>
      <c r="E804" s="439"/>
      <c r="F804" s="438"/>
      <c r="G804" s="440"/>
      <c r="H804" s="22">
        <f t="shared" si="20"/>
        <v>0</v>
      </c>
      <c r="I804" s="21"/>
      <c r="J804" s="54"/>
      <c r="K804" s="56"/>
      <c r="L804" s="44"/>
      <c r="M804" s="9"/>
      <c r="N804" s="9"/>
      <c r="O804" s="9"/>
      <c r="P804" s="9"/>
      <c r="Q804" s="9"/>
    </row>
    <row r="805" spans="1:17" ht="15.75" customHeight="1">
      <c r="A805" s="55"/>
      <c r="B805" s="78" t="s">
        <v>144</v>
      </c>
      <c r="C805" s="41"/>
      <c r="D805" s="438"/>
      <c r="E805" s="439"/>
      <c r="F805" s="438"/>
      <c r="G805" s="440"/>
      <c r="H805" s="22">
        <f t="shared" si="20"/>
        <v>0</v>
      </c>
      <c r="I805" s="21"/>
      <c r="J805" s="54"/>
      <c r="K805" s="56"/>
      <c r="L805" s="44"/>
      <c r="M805" s="9"/>
      <c r="N805" s="9"/>
      <c r="O805" s="9"/>
      <c r="P805" s="9"/>
      <c r="Q805" s="9"/>
    </row>
    <row r="806" spans="1:17" ht="15.75" customHeight="1">
      <c r="A806" s="55"/>
      <c r="B806" s="78" t="s">
        <v>145</v>
      </c>
      <c r="C806" s="41"/>
      <c r="D806" s="438"/>
      <c r="E806" s="439"/>
      <c r="F806" s="438"/>
      <c r="G806" s="440"/>
      <c r="H806" s="22">
        <f t="shared" si="20"/>
        <v>0</v>
      </c>
      <c r="I806" s="21"/>
      <c r="J806" s="54"/>
      <c r="K806" s="56"/>
      <c r="L806" s="44"/>
      <c r="M806" s="9"/>
      <c r="N806" s="9"/>
      <c r="O806" s="9"/>
      <c r="P806" s="9"/>
      <c r="Q806" s="9"/>
    </row>
    <row r="807" spans="1:17" ht="15.75" customHeight="1">
      <c r="A807" s="55"/>
      <c r="B807" s="127" t="s">
        <v>359</v>
      </c>
      <c r="C807" s="41"/>
      <c r="D807" s="438"/>
      <c r="E807" s="439"/>
      <c r="F807" s="438"/>
      <c r="G807" s="440"/>
      <c r="H807" s="22">
        <f t="shared" si="20"/>
        <v>0</v>
      </c>
      <c r="I807" s="21"/>
      <c r="J807" s="54"/>
      <c r="K807" s="56"/>
      <c r="L807" s="44"/>
      <c r="M807" s="9"/>
      <c r="N807" s="9"/>
      <c r="O807" s="9"/>
      <c r="P807" s="9"/>
      <c r="Q807" s="9"/>
    </row>
    <row r="808" spans="1:17" ht="15.75" customHeight="1">
      <c r="A808" s="55"/>
      <c r="B808" s="78" t="s">
        <v>277</v>
      </c>
      <c r="C808" s="41"/>
      <c r="D808" s="438"/>
      <c r="E808" s="439"/>
      <c r="F808" s="438"/>
      <c r="G808" s="440"/>
      <c r="H808" s="22">
        <f t="shared" si="20"/>
        <v>0</v>
      </c>
      <c r="I808" s="21"/>
      <c r="J808" s="54"/>
      <c r="K808" s="56"/>
      <c r="L808" s="44"/>
      <c r="M808" s="9"/>
      <c r="N808" s="9"/>
      <c r="O808" s="9"/>
      <c r="P808" s="9"/>
      <c r="Q808" s="9"/>
    </row>
    <row r="809" spans="1:17" ht="15.75" customHeight="1" thickBot="1">
      <c r="A809" s="69"/>
      <c r="B809" s="78" t="s">
        <v>146</v>
      </c>
      <c r="C809" s="48"/>
      <c r="D809" s="29"/>
      <c r="E809" s="30"/>
      <c r="F809" s="29"/>
      <c r="G809" s="31"/>
      <c r="H809" s="32">
        <f t="shared" si="20"/>
        <v>0</v>
      </c>
      <c r="I809" s="33">
        <f>SUM(H800:H809)</f>
        <v>0</v>
      </c>
      <c r="J809" s="54"/>
      <c r="K809" s="56"/>
      <c r="L809" s="44"/>
      <c r="M809" s="9"/>
      <c r="N809" s="9"/>
      <c r="O809" s="9"/>
      <c r="P809" s="9"/>
      <c r="Q809" s="9"/>
    </row>
    <row r="810" spans="1:17" ht="15.75" customHeight="1" thickBot="1">
      <c r="A810" s="55"/>
      <c r="B810" s="133" t="s">
        <v>260</v>
      </c>
      <c r="C810" s="49"/>
      <c r="D810" s="50"/>
      <c r="E810" s="50"/>
      <c r="F810" s="50"/>
      <c r="G810" s="51"/>
      <c r="H810" s="52"/>
      <c r="I810" s="53">
        <f>K810</f>
        <v>0</v>
      </c>
      <c r="J810" s="54"/>
      <c r="K810" s="38">
        <f>I809</f>
        <v>0</v>
      </c>
      <c r="L810" s="44"/>
      <c r="M810" s="9"/>
      <c r="N810" s="9"/>
      <c r="O810" s="9"/>
      <c r="P810" s="9"/>
      <c r="Q810" s="9"/>
    </row>
    <row r="811" spans="1:17" ht="13.5" thickBot="1">
      <c r="A811" s="55"/>
      <c r="B811" s="40"/>
      <c r="C811" s="45"/>
      <c r="D811" s="81"/>
      <c r="E811" s="81"/>
      <c r="F811" s="81"/>
      <c r="G811" s="82"/>
      <c r="H811" s="83"/>
      <c r="I811" s="84"/>
      <c r="J811" s="47"/>
      <c r="K811" s="56"/>
      <c r="L811" s="44"/>
      <c r="M811" s="9"/>
      <c r="N811" s="9"/>
      <c r="O811" s="9"/>
      <c r="P811" s="9"/>
      <c r="Q811" s="9"/>
    </row>
    <row r="812" spans="1:17" s="250" customFormat="1" ht="15.75" customHeight="1" thickBot="1">
      <c r="A812" s="1"/>
      <c r="B812" s="473" t="s">
        <v>133</v>
      </c>
      <c r="C812" s="474"/>
      <c r="D812" s="428"/>
      <c r="E812" s="428"/>
      <c r="F812" s="428"/>
      <c r="G812" s="429"/>
      <c r="H812" s="430"/>
      <c r="I812" s="475">
        <f>K812</f>
        <v>0</v>
      </c>
      <c r="J812" s="54"/>
      <c r="K812" s="18">
        <f>SUM(K765:K811)</f>
        <v>0</v>
      </c>
      <c r="L812" s="248"/>
      <c r="M812" s="249"/>
      <c r="N812" s="249"/>
      <c r="O812" s="249"/>
      <c r="P812" s="249"/>
      <c r="Q812" s="249"/>
    </row>
    <row r="813" spans="1:17" ht="13.5" customHeight="1">
      <c r="A813" s="55"/>
      <c r="B813" s="40"/>
      <c r="C813" s="45"/>
      <c r="D813" s="24"/>
      <c r="E813" s="24"/>
      <c r="F813" s="24"/>
      <c r="G813" s="25"/>
      <c r="H813" s="5"/>
      <c r="I813" s="47"/>
      <c r="J813" s="47"/>
      <c r="K813" s="56"/>
      <c r="L813" s="44"/>
      <c r="M813" s="9"/>
      <c r="N813" s="9"/>
      <c r="O813" s="9"/>
      <c r="P813" s="9"/>
      <c r="Q813" s="9"/>
    </row>
    <row r="814" spans="1:17" s="250" customFormat="1" ht="12.75">
      <c r="A814" s="59" t="s">
        <v>148</v>
      </c>
      <c r="B814" s="478" t="s">
        <v>297</v>
      </c>
      <c r="C814" s="362"/>
      <c r="D814" s="479"/>
      <c r="E814" s="479"/>
      <c r="F814" s="479"/>
      <c r="G814" s="480"/>
      <c r="H814" s="173"/>
      <c r="I814" s="47"/>
      <c r="J814" s="54"/>
      <c r="K814" s="18"/>
      <c r="L814" s="481"/>
      <c r="M814" s="249"/>
      <c r="N814" s="249"/>
      <c r="O814" s="249"/>
      <c r="P814" s="249"/>
      <c r="Q814" s="249"/>
    </row>
    <row r="815" spans="1:17" ht="13.5" thickBot="1">
      <c r="A815" s="55"/>
      <c r="B815" s="426" t="s">
        <v>19</v>
      </c>
      <c r="C815" s="421"/>
      <c r="D815" s="422"/>
      <c r="E815" s="422"/>
      <c r="F815" s="422"/>
      <c r="G815" s="423"/>
      <c r="H815" s="424">
        <f>IF(F815=0,D815*G815,D815*F815*G815)</f>
        <v>0</v>
      </c>
      <c r="I815" s="425">
        <f>SUM(H815:H815)</f>
        <v>0</v>
      </c>
      <c r="J815" s="54"/>
      <c r="K815" s="18"/>
      <c r="L815" s="481"/>
      <c r="M815" s="9"/>
      <c r="N815" s="9"/>
      <c r="O815" s="9"/>
      <c r="P815" s="9"/>
      <c r="Q815" s="9"/>
    </row>
    <row r="816" spans="1:17" ht="13.5" thickBot="1">
      <c r="A816" s="55"/>
      <c r="B816" s="476" t="s">
        <v>111</v>
      </c>
      <c r="C816" s="477"/>
      <c r="D816" s="428"/>
      <c r="E816" s="428"/>
      <c r="F816" s="428"/>
      <c r="G816" s="429"/>
      <c r="H816" s="489"/>
      <c r="I816" s="437">
        <f>K816</f>
        <v>0</v>
      </c>
      <c r="J816" s="54"/>
      <c r="K816" s="35">
        <f>I815</f>
        <v>0</v>
      </c>
      <c r="L816" s="481"/>
      <c r="M816" s="9"/>
      <c r="N816" s="9"/>
      <c r="O816" s="9"/>
      <c r="P816" s="9"/>
      <c r="Q816" s="9"/>
    </row>
    <row r="817" spans="1:17" ht="12.75">
      <c r="A817" s="55"/>
      <c r="B817" s="40"/>
      <c r="C817" s="45"/>
      <c r="D817" s="24"/>
      <c r="E817" s="24"/>
      <c r="F817" s="24"/>
      <c r="G817" s="25"/>
      <c r="H817" s="5"/>
      <c r="I817" s="47"/>
      <c r="J817" s="54"/>
      <c r="K817" s="18"/>
      <c r="L817" s="481"/>
      <c r="M817" s="9"/>
      <c r="N817" s="9"/>
      <c r="O817" s="9"/>
      <c r="P817" s="9"/>
      <c r="Q817" s="9"/>
    </row>
    <row r="818" spans="1:17" ht="12.75">
      <c r="A818" s="55" t="s">
        <v>487</v>
      </c>
      <c r="B818" s="112" t="s">
        <v>376</v>
      </c>
      <c r="C818" s="113"/>
      <c r="D818" s="448"/>
      <c r="E818" s="448"/>
      <c r="F818" s="448"/>
      <c r="G818" s="447"/>
      <c r="H818" s="85"/>
      <c r="I818" s="89"/>
      <c r="J818" s="482"/>
      <c r="K818" s="483"/>
      <c r="L818" s="481"/>
      <c r="M818" s="9"/>
      <c r="N818" s="9"/>
      <c r="O818" s="9"/>
      <c r="P818" s="9"/>
      <c r="Q818" s="9"/>
    </row>
    <row r="819" spans="1:17" ht="13.5" thickBot="1">
      <c r="A819" s="69"/>
      <c r="B819" s="127" t="s">
        <v>409</v>
      </c>
      <c r="C819" s="48"/>
      <c r="D819" s="29"/>
      <c r="E819" s="30"/>
      <c r="F819" s="29"/>
      <c r="G819" s="31"/>
      <c r="H819" s="424">
        <f>IF(F819=0,D819*G819,D819*F819*G819)</f>
        <v>0</v>
      </c>
      <c r="I819" s="33">
        <f>SUM(H819:H819)</f>
        <v>0</v>
      </c>
      <c r="J819" s="54"/>
      <c r="K819" s="18"/>
      <c r="L819" s="481"/>
      <c r="M819" s="9"/>
      <c r="N819" s="9"/>
      <c r="O819" s="9"/>
      <c r="P819" s="9"/>
      <c r="Q819" s="9"/>
    </row>
    <row r="820" spans="1:17" ht="13.5" thickBot="1">
      <c r="A820" s="55"/>
      <c r="B820" s="431" t="s">
        <v>37</v>
      </c>
      <c r="C820" s="434"/>
      <c r="D820" s="435"/>
      <c r="E820" s="435"/>
      <c r="F820" s="435"/>
      <c r="G820" s="436"/>
      <c r="H820" s="432"/>
      <c r="I820" s="437">
        <f>K820</f>
        <v>0</v>
      </c>
      <c r="J820" s="54"/>
      <c r="K820" s="35">
        <f>I819</f>
        <v>0</v>
      </c>
      <c r="L820" s="481"/>
      <c r="M820" s="9"/>
      <c r="N820" s="9"/>
      <c r="O820" s="9"/>
      <c r="P820" s="9"/>
      <c r="Q820" s="9"/>
    </row>
    <row r="821" spans="1:17" ht="12.75">
      <c r="A821" s="55"/>
      <c r="B821" s="40"/>
      <c r="C821" s="45"/>
      <c r="D821" s="24"/>
      <c r="E821" s="24"/>
      <c r="F821" s="24"/>
      <c r="G821" s="25"/>
      <c r="H821" s="5"/>
      <c r="I821" s="47"/>
      <c r="J821" s="54"/>
      <c r="K821" s="18"/>
      <c r="L821" s="481"/>
      <c r="M821" s="9"/>
      <c r="N821" s="9"/>
      <c r="O821" s="9"/>
      <c r="P821" s="9"/>
      <c r="Q821" s="9"/>
    </row>
    <row r="822" spans="1:17" ht="15.75" customHeight="1">
      <c r="A822" s="55" t="s">
        <v>602</v>
      </c>
      <c r="B822" s="112" t="s">
        <v>550</v>
      </c>
      <c r="C822" s="113"/>
      <c r="D822" s="448"/>
      <c r="E822" s="448"/>
      <c r="F822" s="448"/>
      <c r="G822" s="447"/>
      <c r="H822" s="85"/>
      <c r="I822" s="89"/>
      <c r="M822" s="9"/>
      <c r="N822" s="9"/>
      <c r="O822" s="9"/>
      <c r="P822" s="9"/>
      <c r="Q822" s="9"/>
    </row>
    <row r="823" spans="1:17" ht="15.75" customHeight="1" thickBot="1">
      <c r="A823" s="69"/>
      <c r="B823" s="103" t="s">
        <v>225</v>
      </c>
      <c r="C823" s="48"/>
      <c r="D823" s="29"/>
      <c r="E823" s="30"/>
      <c r="F823" s="29"/>
      <c r="G823" s="31"/>
      <c r="H823" s="424">
        <f>IF(F823=0,D823*G823,D823*F823*G823)</f>
        <v>0</v>
      </c>
      <c r="I823" s="33">
        <f>SUM(H823:H823)</f>
        <v>0</v>
      </c>
      <c r="M823" s="9"/>
      <c r="N823" s="9"/>
      <c r="O823" s="9"/>
      <c r="P823" s="9"/>
      <c r="Q823" s="9"/>
    </row>
    <row r="824" spans="1:17" ht="15.75" customHeight="1" thickBot="1">
      <c r="A824" s="55"/>
      <c r="B824" s="431" t="s">
        <v>486</v>
      </c>
      <c r="C824" s="427"/>
      <c r="D824" s="428"/>
      <c r="E824" s="428"/>
      <c r="F824" s="428"/>
      <c r="G824" s="429"/>
      <c r="H824" s="432"/>
      <c r="I824" s="433">
        <f>K824</f>
        <v>0</v>
      </c>
      <c r="K824" s="38">
        <f>I823</f>
        <v>0</v>
      </c>
      <c r="M824" s="9"/>
      <c r="N824" s="9"/>
      <c r="O824" s="9"/>
      <c r="P824" s="9"/>
      <c r="Q824" s="9"/>
    </row>
    <row r="825" spans="1:17" ht="12.75">
      <c r="A825" s="55"/>
      <c r="B825" s="485"/>
      <c r="C825" s="45"/>
      <c r="D825" s="81"/>
      <c r="E825" s="81"/>
      <c r="F825" s="81"/>
      <c r="G825" s="82"/>
      <c r="H825" s="83"/>
      <c r="I825" s="84"/>
      <c r="M825" s="9"/>
      <c r="N825" s="9"/>
      <c r="O825" s="9"/>
      <c r="P825" s="9"/>
      <c r="Q825" s="9"/>
    </row>
    <row r="826" spans="1:17" ht="15.75" customHeight="1" thickBot="1">
      <c r="A826" s="55"/>
      <c r="B826" s="484"/>
      <c r="C826" s="48"/>
      <c r="D826" s="30"/>
      <c r="E826" s="30"/>
      <c r="F826" s="30"/>
      <c r="G826" s="70"/>
      <c r="H826" s="71"/>
      <c r="I826" s="71"/>
      <c r="J826" s="54"/>
      <c r="K826" s="56"/>
      <c r="L826" s="44"/>
      <c r="M826" s="9"/>
      <c r="N826" s="9"/>
      <c r="O826" s="9"/>
      <c r="P826" s="9"/>
      <c r="Q826" s="9"/>
    </row>
    <row r="827" spans="1:17" ht="13.5" thickBot="1">
      <c r="A827" s="55"/>
      <c r="B827" s="133" t="s">
        <v>588</v>
      </c>
      <c r="C827" s="48"/>
      <c r="D827" s="30"/>
      <c r="E827" s="30"/>
      <c r="F827" s="30"/>
      <c r="G827" s="70"/>
      <c r="H827" s="52"/>
      <c r="I827" s="37">
        <f>K827</f>
        <v>0</v>
      </c>
      <c r="J827" s="54"/>
      <c r="K827" s="38">
        <f>K812+K760+K665+K98+K816+K820+K824</f>
        <v>0</v>
      </c>
      <c r="L827" s="44"/>
      <c r="M827" s="9"/>
      <c r="N827" s="9"/>
      <c r="O827" s="9"/>
      <c r="P827" s="9"/>
      <c r="Q827" s="9"/>
    </row>
    <row r="828" spans="1:17" ht="12.75">
      <c r="A828" s="55"/>
      <c r="B828" s="40"/>
      <c r="C828" s="45"/>
      <c r="D828" s="24"/>
      <c r="E828" s="24"/>
      <c r="F828" s="24"/>
      <c r="G828" s="25"/>
      <c r="H828" s="54"/>
      <c r="I828" s="54"/>
      <c r="J828" s="54"/>
      <c r="K828" s="56"/>
      <c r="L828" s="44"/>
      <c r="M828" s="9"/>
      <c r="N828" s="9"/>
      <c r="O828" s="9"/>
      <c r="P828" s="9"/>
      <c r="Q828" s="9"/>
    </row>
    <row r="829" spans="1:17" ht="12.75">
      <c r="A829" s="55"/>
      <c r="B829" s="40"/>
      <c r="C829" s="45"/>
      <c r="D829" s="24"/>
      <c r="E829" s="24"/>
      <c r="F829" s="24"/>
      <c r="G829" s="25"/>
      <c r="H829" s="54"/>
      <c r="I829" s="54"/>
      <c r="J829" s="54"/>
      <c r="K829" s="56"/>
      <c r="L829" s="44"/>
      <c r="M829" s="9"/>
      <c r="N829" s="9"/>
      <c r="O829" s="9"/>
      <c r="P829" s="9"/>
      <c r="Q829" s="9"/>
    </row>
    <row r="830" spans="1:17" ht="12.75">
      <c r="A830" s="55"/>
      <c r="B830" s="40"/>
      <c r="C830" s="45"/>
      <c r="D830" s="24"/>
      <c r="E830" s="24"/>
      <c r="F830" s="24"/>
      <c r="G830" s="25"/>
      <c r="H830" s="54"/>
      <c r="I830" s="54"/>
      <c r="J830" s="54"/>
      <c r="K830" s="56"/>
      <c r="L830" s="44"/>
      <c r="M830" s="9"/>
      <c r="N830" s="9"/>
      <c r="O830" s="9"/>
      <c r="P830" s="9"/>
      <c r="Q830" s="9"/>
    </row>
    <row r="831" spans="1:17" ht="12.75">
      <c r="A831" s="55"/>
      <c r="B831" s="40"/>
      <c r="C831" s="45"/>
      <c r="D831" s="24"/>
      <c r="E831" s="24"/>
      <c r="F831" s="24"/>
      <c r="G831" s="25"/>
      <c r="H831" s="54"/>
      <c r="I831" s="54"/>
      <c r="J831" s="54"/>
      <c r="K831" s="56"/>
      <c r="L831" s="44"/>
      <c r="M831" s="9"/>
      <c r="N831" s="9"/>
      <c r="O831" s="9"/>
      <c r="P831" s="9"/>
      <c r="Q831" s="9"/>
    </row>
    <row r="832" spans="1:17" ht="12.75">
      <c r="A832" s="55"/>
      <c r="B832" s="40"/>
      <c r="C832" s="45"/>
      <c r="D832" s="24"/>
      <c r="E832" s="24"/>
      <c r="F832" s="24"/>
      <c r="G832" s="25"/>
      <c r="H832" s="54"/>
      <c r="I832" s="54"/>
      <c r="J832" s="54"/>
      <c r="K832" s="56"/>
      <c r="L832" s="44"/>
      <c r="M832" s="9"/>
      <c r="N832" s="9"/>
      <c r="O832" s="9"/>
      <c r="P832" s="9"/>
      <c r="Q832" s="9"/>
    </row>
    <row r="833" spans="1:17" ht="12.75">
      <c r="A833" s="55"/>
      <c r="B833" s="40"/>
      <c r="C833" s="45"/>
      <c r="D833" s="24"/>
      <c r="E833" s="24"/>
      <c r="F833" s="24"/>
      <c r="G833" s="25"/>
      <c r="H833" s="54"/>
      <c r="I833" s="54"/>
      <c r="J833" s="54"/>
      <c r="K833" s="56"/>
      <c r="L833" s="44"/>
      <c r="M833" s="9"/>
      <c r="N833" s="9"/>
      <c r="O833" s="9"/>
      <c r="P833" s="9"/>
      <c r="Q833" s="9"/>
    </row>
    <row r="834" spans="1:17" ht="12.75">
      <c r="A834" s="55"/>
      <c r="B834" s="40"/>
      <c r="C834" s="45"/>
      <c r="D834" s="24"/>
      <c r="E834" s="24"/>
      <c r="F834" s="24"/>
      <c r="G834" s="25"/>
      <c r="H834" s="54"/>
      <c r="I834" s="54"/>
      <c r="J834" s="54"/>
      <c r="K834" s="56"/>
      <c r="L834" s="44"/>
      <c r="M834" s="9"/>
      <c r="N834" s="9"/>
      <c r="O834" s="9"/>
      <c r="P834" s="9"/>
      <c r="Q834" s="9"/>
    </row>
    <row r="835" spans="1:17" ht="12.75">
      <c r="A835" s="55"/>
      <c r="B835" s="40"/>
      <c r="C835" s="45"/>
      <c r="D835" s="24"/>
      <c r="E835" s="24"/>
      <c r="F835" s="24"/>
      <c r="G835" s="25"/>
      <c r="H835" s="54"/>
      <c r="I835" s="54"/>
      <c r="J835" s="54"/>
      <c r="K835" s="56"/>
      <c r="L835" s="44"/>
      <c r="M835" s="9"/>
      <c r="N835" s="9"/>
      <c r="O835" s="9"/>
      <c r="P835" s="9"/>
      <c r="Q835" s="9"/>
    </row>
    <row r="836" spans="1:17" ht="12.75">
      <c r="A836" s="55"/>
      <c r="B836" s="40"/>
      <c r="C836" s="45"/>
      <c r="D836" s="24"/>
      <c r="E836" s="24"/>
      <c r="F836" s="24"/>
      <c r="G836" s="25"/>
      <c r="H836" s="54"/>
      <c r="I836" s="54"/>
      <c r="J836" s="54"/>
      <c r="K836" s="56"/>
      <c r="L836" s="44"/>
      <c r="M836" s="9"/>
      <c r="N836" s="9"/>
      <c r="O836" s="9"/>
      <c r="P836" s="9"/>
      <c r="Q836" s="9"/>
    </row>
    <row r="837" spans="1:17" ht="12.75">
      <c r="A837" s="55"/>
      <c r="B837" s="40"/>
      <c r="C837" s="45"/>
      <c r="D837" s="24"/>
      <c r="E837" s="24"/>
      <c r="F837" s="24"/>
      <c r="G837" s="25"/>
      <c r="H837" s="54"/>
      <c r="I837" s="54"/>
      <c r="J837" s="54"/>
      <c r="K837" s="56"/>
      <c r="L837" s="44"/>
      <c r="M837" s="9"/>
      <c r="N837" s="9"/>
      <c r="O837" s="9"/>
      <c r="P837" s="9"/>
      <c r="Q837" s="9"/>
    </row>
    <row r="838" spans="1:17" ht="12.75">
      <c r="A838" s="55"/>
      <c r="B838" s="40"/>
      <c r="C838" s="45"/>
      <c r="D838" s="24"/>
      <c r="E838" s="24"/>
      <c r="F838" s="24"/>
      <c r="G838" s="25"/>
      <c r="H838" s="54"/>
      <c r="I838" s="54"/>
      <c r="J838" s="54"/>
      <c r="K838" s="56"/>
      <c r="L838" s="44"/>
      <c r="M838" s="9"/>
      <c r="N838" s="9"/>
      <c r="O838" s="9"/>
      <c r="P838" s="9"/>
      <c r="Q838" s="9"/>
    </row>
    <row r="839" spans="1:17" ht="12.75">
      <c r="A839" s="55"/>
      <c r="B839" s="40"/>
      <c r="C839" s="45"/>
      <c r="D839" s="24"/>
      <c r="E839" s="24"/>
      <c r="F839" s="24"/>
      <c r="G839" s="25"/>
      <c r="H839" s="54"/>
      <c r="I839" s="54"/>
      <c r="J839" s="54"/>
      <c r="K839" s="56"/>
      <c r="L839" s="44"/>
      <c r="M839" s="9"/>
      <c r="N839" s="9"/>
      <c r="O839" s="9"/>
      <c r="P839" s="9"/>
      <c r="Q839" s="9"/>
    </row>
    <row r="840" spans="1:17" ht="12.75">
      <c r="A840" s="55"/>
      <c r="B840" s="40"/>
      <c r="C840" s="45"/>
      <c r="D840" s="24"/>
      <c r="E840" s="24"/>
      <c r="F840" s="24"/>
      <c r="G840" s="25"/>
      <c r="H840" s="54"/>
      <c r="I840" s="54"/>
      <c r="J840" s="54"/>
      <c r="K840" s="56"/>
      <c r="L840" s="44"/>
      <c r="M840" s="9"/>
      <c r="N840" s="9"/>
      <c r="O840" s="9"/>
      <c r="P840" s="9"/>
      <c r="Q840" s="9"/>
    </row>
    <row r="841" spans="1:17" ht="12.75">
      <c r="A841" s="55"/>
      <c r="B841" s="40"/>
      <c r="C841" s="45"/>
      <c r="D841" s="24"/>
      <c r="E841" s="24"/>
      <c r="F841" s="24"/>
      <c r="G841" s="25"/>
      <c r="H841" s="54"/>
      <c r="I841" s="54"/>
      <c r="J841" s="54"/>
      <c r="K841" s="56"/>
      <c r="L841" s="44"/>
      <c r="M841" s="9"/>
      <c r="N841" s="9"/>
      <c r="O841" s="9"/>
      <c r="P841" s="9"/>
      <c r="Q841" s="9"/>
    </row>
    <row r="842" spans="1:17" ht="12.75">
      <c r="A842" s="55"/>
      <c r="B842" s="40"/>
      <c r="C842" s="45"/>
      <c r="D842" s="24"/>
      <c r="E842" s="24"/>
      <c r="F842" s="24"/>
      <c r="G842" s="25"/>
      <c r="H842" s="54"/>
      <c r="I842" s="54"/>
      <c r="J842" s="54"/>
      <c r="K842" s="56"/>
      <c r="L842" s="44"/>
      <c r="M842" s="9"/>
      <c r="N842" s="9"/>
      <c r="O842" s="9"/>
      <c r="P842" s="9"/>
      <c r="Q842" s="9"/>
    </row>
    <row r="843" spans="1:17" ht="12.75">
      <c r="A843" s="55"/>
      <c r="B843" s="40"/>
      <c r="C843" s="45"/>
      <c r="D843" s="24"/>
      <c r="E843" s="24"/>
      <c r="F843" s="24"/>
      <c r="G843" s="25"/>
      <c r="H843" s="54"/>
      <c r="I843" s="54"/>
      <c r="J843" s="54"/>
      <c r="K843" s="56"/>
      <c r="L843" s="44"/>
      <c r="M843" s="9"/>
      <c r="N843" s="9"/>
      <c r="O843" s="9"/>
      <c r="P843" s="9"/>
      <c r="Q843" s="9"/>
    </row>
    <row r="844" spans="1:17" ht="12.75">
      <c r="A844" s="55"/>
      <c r="B844" s="40"/>
      <c r="C844" s="45"/>
      <c r="D844" s="24"/>
      <c r="E844" s="24"/>
      <c r="F844" s="24"/>
      <c r="G844" s="25"/>
      <c r="H844" s="54"/>
      <c r="I844" s="54"/>
      <c r="J844" s="54"/>
      <c r="K844" s="56"/>
      <c r="L844" s="44"/>
      <c r="M844" s="9"/>
      <c r="N844" s="9"/>
      <c r="O844" s="9"/>
      <c r="P844" s="9"/>
      <c r="Q844" s="9"/>
    </row>
    <row r="845" spans="1:17" ht="12.75">
      <c r="A845" s="55"/>
      <c r="B845" s="40"/>
      <c r="C845" s="45"/>
      <c r="D845" s="24"/>
      <c r="E845" s="24"/>
      <c r="F845" s="24"/>
      <c r="G845" s="25"/>
      <c r="H845" s="54"/>
      <c r="I845" s="54"/>
      <c r="J845" s="54"/>
      <c r="K845" s="56"/>
      <c r="L845" s="44"/>
      <c r="M845" s="9"/>
      <c r="N845" s="9"/>
      <c r="O845" s="9"/>
      <c r="P845" s="9"/>
      <c r="Q845" s="9"/>
    </row>
    <row r="846" spans="1:17" ht="12.75">
      <c r="A846" s="55"/>
      <c r="B846" s="40"/>
      <c r="C846" s="45"/>
      <c r="D846" s="24"/>
      <c r="E846" s="24"/>
      <c r="F846" s="24"/>
      <c r="G846" s="25"/>
      <c r="H846" s="54"/>
      <c r="I846" s="54"/>
      <c r="J846" s="54"/>
      <c r="K846" s="56"/>
      <c r="L846" s="44"/>
      <c r="M846" s="9"/>
      <c r="N846" s="9"/>
      <c r="O846" s="9"/>
      <c r="P846" s="9"/>
      <c r="Q846" s="9"/>
    </row>
    <row r="847" spans="1:17" ht="12.75">
      <c r="A847" s="55"/>
      <c r="B847" s="40"/>
      <c r="C847" s="45"/>
      <c r="D847" s="24"/>
      <c r="E847" s="24"/>
      <c r="F847" s="24"/>
      <c r="G847" s="25"/>
      <c r="H847" s="54"/>
      <c r="I847" s="54"/>
      <c r="J847" s="54"/>
      <c r="K847" s="56"/>
      <c r="L847" s="44"/>
      <c r="M847" s="9"/>
      <c r="N847" s="9"/>
      <c r="O847" s="9"/>
      <c r="P847" s="9"/>
      <c r="Q847" s="9"/>
    </row>
    <row r="848" spans="1:17" ht="12.75">
      <c r="A848" s="55"/>
      <c r="B848" s="40"/>
      <c r="C848" s="45"/>
      <c r="D848" s="24"/>
      <c r="E848" s="24"/>
      <c r="F848" s="24"/>
      <c r="G848" s="25"/>
      <c r="H848" s="54"/>
      <c r="I848" s="54"/>
      <c r="J848" s="54"/>
      <c r="K848" s="56"/>
      <c r="L848" s="44"/>
      <c r="M848" s="9"/>
      <c r="N848" s="9"/>
      <c r="O848" s="9"/>
      <c r="P848" s="9"/>
      <c r="Q848" s="9"/>
    </row>
    <row r="849" spans="1:17" ht="12.75">
      <c r="A849" s="55"/>
      <c r="B849" s="40"/>
      <c r="C849" s="45"/>
      <c r="D849" s="24"/>
      <c r="E849" s="24"/>
      <c r="F849" s="24"/>
      <c r="G849" s="25"/>
      <c r="H849" s="54"/>
      <c r="I849" s="54"/>
      <c r="J849" s="54"/>
      <c r="K849" s="56"/>
      <c r="L849" s="44"/>
      <c r="M849" s="9"/>
      <c r="N849" s="9"/>
      <c r="O849" s="9"/>
      <c r="P849" s="9"/>
      <c r="Q849" s="9"/>
    </row>
    <row r="850" spans="1:17" ht="12.75">
      <c r="A850" s="55"/>
      <c r="B850" s="40"/>
      <c r="C850" s="45"/>
      <c r="D850" s="24"/>
      <c r="E850" s="24"/>
      <c r="F850" s="24"/>
      <c r="G850" s="25"/>
      <c r="H850" s="54"/>
      <c r="I850" s="54"/>
      <c r="J850" s="54"/>
      <c r="K850" s="56"/>
      <c r="L850" s="44"/>
      <c r="M850" s="9"/>
      <c r="N850" s="9"/>
      <c r="O850" s="9"/>
      <c r="P850" s="9"/>
      <c r="Q850" s="9"/>
    </row>
    <row r="851" spans="1:17" ht="12.75">
      <c r="A851" s="55"/>
      <c r="B851" s="40"/>
      <c r="C851" s="45"/>
      <c r="D851" s="24"/>
      <c r="E851" s="24"/>
      <c r="F851" s="24"/>
      <c r="G851" s="25"/>
      <c r="H851" s="54"/>
      <c r="I851" s="54"/>
      <c r="J851" s="54"/>
      <c r="K851" s="56"/>
      <c r="L851" s="44"/>
      <c r="M851" s="9"/>
      <c r="N851" s="9"/>
      <c r="O851" s="9"/>
      <c r="P851" s="9"/>
      <c r="Q851" s="9"/>
    </row>
    <row r="852" spans="1:17" ht="12.75">
      <c r="A852" s="55"/>
      <c r="B852" s="40"/>
      <c r="C852" s="45"/>
      <c r="D852" s="24"/>
      <c r="E852" s="24"/>
      <c r="F852" s="24"/>
      <c r="G852" s="25"/>
      <c r="H852" s="54"/>
      <c r="I852" s="54"/>
      <c r="J852" s="54"/>
      <c r="K852" s="56"/>
      <c r="L852" s="44"/>
      <c r="M852" s="9"/>
      <c r="N852" s="9"/>
      <c r="O852" s="9"/>
      <c r="P852" s="9"/>
      <c r="Q852" s="9"/>
    </row>
    <row r="853" spans="1:17" ht="12.75">
      <c r="A853" s="55"/>
      <c r="B853" s="40"/>
      <c r="C853" s="45"/>
      <c r="D853" s="24"/>
      <c r="E853" s="24"/>
      <c r="F853" s="24"/>
      <c r="G853" s="25"/>
      <c r="H853" s="54"/>
      <c r="I853" s="54"/>
      <c r="J853" s="54"/>
      <c r="K853" s="56"/>
      <c r="L853" s="44"/>
      <c r="M853" s="9"/>
      <c r="N853" s="9"/>
      <c r="O853" s="9"/>
      <c r="P853" s="9"/>
      <c r="Q853" s="9"/>
    </row>
    <row r="854" spans="1:17" ht="12.75">
      <c r="A854" s="55"/>
      <c r="B854" s="40"/>
      <c r="C854" s="45"/>
      <c r="D854" s="24"/>
      <c r="E854" s="24"/>
      <c r="F854" s="24"/>
      <c r="G854" s="25"/>
      <c r="H854" s="54"/>
      <c r="I854" s="54"/>
      <c r="J854" s="54"/>
      <c r="K854" s="56"/>
      <c r="L854" s="44"/>
      <c r="M854" s="9"/>
      <c r="N854" s="9"/>
      <c r="O854" s="9"/>
      <c r="P854" s="9"/>
      <c r="Q854" s="9"/>
    </row>
    <row r="855" spans="1:17" ht="12.75">
      <c r="A855" s="55"/>
      <c r="B855" s="40"/>
      <c r="C855" s="45"/>
      <c r="D855" s="24"/>
      <c r="E855" s="24"/>
      <c r="F855" s="24"/>
      <c r="G855" s="25"/>
      <c r="H855" s="54"/>
      <c r="I855" s="54"/>
      <c r="J855" s="54"/>
      <c r="K855" s="56"/>
      <c r="L855" s="44"/>
      <c r="M855" s="9"/>
      <c r="N855" s="9"/>
      <c r="O855" s="9"/>
      <c r="P855" s="9"/>
      <c r="Q855" s="9"/>
    </row>
    <row r="856" spans="1:17" ht="12.75">
      <c r="A856" s="55"/>
      <c r="B856" s="40"/>
      <c r="C856" s="45"/>
      <c r="D856" s="24"/>
      <c r="E856" s="24"/>
      <c r="F856" s="24"/>
      <c r="G856" s="25"/>
      <c r="H856" s="54"/>
      <c r="I856" s="54"/>
      <c r="J856" s="54"/>
      <c r="K856" s="56"/>
      <c r="L856" s="44"/>
      <c r="M856" s="9"/>
      <c r="N856" s="9"/>
      <c r="O856" s="9"/>
      <c r="P856" s="9"/>
      <c r="Q856" s="9"/>
    </row>
    <row r="857" spans="1:17" ht="12.75">
      <c r="A857" s="55"/>
      <c r="B857" s="40"/>
      <c r="C857" s="45"/>
      <c r="D857" s="24"/>
      <c r="E857" s="24"/>
      <c r="F857" s="24"/>
      <c r="G857" s="25"/>
      <c r="H857" s="54"/>
      <c r="I857" s="54"/>
      <c r="J857" s="54"/>
      <c r="K857" s="56"/>
      <c r="L857" s="44"/>
      <c r="M857" s="9"/>
      <c r="N857" s="9"/>
      <c r="O857" s="9"/>
      <c r="P857" s="9"/>
      <c r="Q857" s="9"/>
    </row>
    <row r="858" spans="1:17" ht="12.75">
      <c r="A858" s="55"/>
      <c r="B858" s="40"/>
      <c r="C858" s="45"/>
      <c r="D858" s="24"/>
      <c r="E858" s="24"/>
      <c r="F858" s="24"/>
      <c r="G858" s="25"/>
      <c r="H858" s="54"/>
      <c r="I858" s="54"/>
      <c r="J858" s="54"/>
      <c r="K858" s="56"/>
      <c r="L858" s="44"/>
      <c r="M858" s="9"/>
      <c r="N858" s="9"/>
      <c r="O858" s="9"/>
      <c r="P858" s="9"/>
      <c r="Q858" s="9"/>
    </row>
    <row r="859" spans="1:17" ht="12.75">
      <c r="A859" s="55"/>
      <c r="B859" s="40"/>
      <c r="C859" s="45"/>
      <c r="D859" s="24"/>
      <c r="E859" s="24"/>
      <c r="F859" s="24"/>
      <c r="G859" s="25"/>
      <c r="H859" s="54"/>
      <c r="I859" s="54"/>
      <c r="J859" s="54"/>
      <c r="K859" s="56"/>
      <c r="L859" s="44"/>
      <c r="M859" s="9"/>
      <c r="N859" s="9"/>
      <c r="O859" s="9"/>
      <c r="P859" s="9"/>
      <c r="Q859" s="9"/>
    </row>
    <row r="860" spans="1:17" ht="12.75">
      <c r="A860" s="55"/>
      <c r="B860" s="40"/>
      <c r="C860" s="45"/>
      <c r="D860" s="24"/>
      <c r="E860" s="24"/>
      <c r="F860" s="24"/>
      <c r="G860" s="25"/>
      <c r="H860" s="54"/>
      <c r="I860" s="54"/>
      <c r="J860" s="54"/>
      <c r="K860" s="56"/>
      <c r="L860" s="44"/>
      <c r="M860" s="9"/>
      <c r="N860" s="9"/>
      <c r="O860" s="9"/>
      <c r="P860" s="9"/>
      <c r="Q860" s="9"/>
    </row>
    <row r="861" spans="1:17" ht="12.75">
      <c r="A861" s="55"/>
      <c r="B861" s="40"/>
      <c r="C861" s="45"/>
      <c r="D861" s="24"/>
      <c r="E861" s="24"/>
      <c r="F861" s="24"/>
      <c r="G861" s="25"/>
      <c r="H861" s="54"/>
      <c r="I861" s="54"/>
      <c r="J861" s="54"/>
      <c r="K861" s="56"/>
      <c r="L861" s="44"/>
      <c r="M861" s="9"/>
      <c r="N861" s="9"/>
      <c r="O861" s="9"/>
      <c r="P861" s="9"/>
      <c r="Q861" s="9"/>
    </row>
    <row r="862" spans="1:17" ht="12.75">
      <c r="A862" s="55"/>
      <c r="B862" s="40"/>
      <c r="C862" s="45"/>
      <c r="D862" s="24"/>
      <c r="E862" s="24"/>
      <c r="F862" s="24"/>
      <c r="G862" s="25"/>
      <c r="H862" s="54"/>
      <c r="I862" s="54"/>
      <c r="J862" s="54"/>
      <c r="K862" s="56"/>
      <c r="L862" s="44"/>
      <c r="M862" s="9"/>
      <c r="N862" s="9"/>
      <c r="O862" s="9"/>
      <c r="P862" s="9"/>
      <c r="Q862" s="9"/>
    </row>
    <row r="863" spans="1:17" ht="12.75">
      <c r="A863" s="55"/>
      <c r="B863" s="40"/>
      <c r="C863" s="45"/>
      <c r="D863" s="24"/>
      <c r="E863" s="24"/>
      <c r="F863" s="24"/>
      <c r="G863" s="25"/>
      <c r="H863" s="54"/>
      <c r="I863" s="54"/>
      <c r="J863" s="54"/>
      <c r="K863" s="56"/>
      <c r="L863" s="44"/>
      <c r="M863" s="9"/>
      <c r="N863" s="9"/>
      <c r="O863" s="9"/>
      <c r="P863" s="9"/>
      <c r="Q863" s="9"/>
    </row>
    <row r="864" spans="1:17" ht="12.75">
      <c r="A864" s="55"/>
      <c r="B864" s="40"/>
      <c r="C864" s="45"/>
      <c r="D864" s="24"/>
      <c r="E864" s="24"/>
      <c r="F864" s="24"/>
      <c r="G864" s="25"/>
      <c r="H864" s="54"/>
      <c r="I864" s="54"/>
      <c r="J864" s="54"/>
      <c r="K864" s="56"/>
      <c r="L864" s="44"/>
      <c r="M864" s="9"/>
      <c r="N864" s="9"/>
      <c r="O864" s="9"/>
      <c r="P864" s="9"/>
      <c r="Q864" s="9"/>
    </row>
    <row r="865" spans="1:17" ht="12.75">
      <c r="A865" s="55"/>
      <c r="B865" s="40"/>
      <c r="C865" s="45"/>
      <c r="D865" s="24"/>
      <c r="E865" s="24"/>
      <c r="F865" s="24"/>
      <c r="G865" s="25"/>
      <c r="H865" s="54"/>
      <c r="I865" s="54"/>
      <c r="J865" s="54"/>
      <c r="K865" s="56"/>
      <c r="L865" s="44"/>
      <c r="M865" s="9"/>
      <c r="N865" s="9"/>
      <c r="O865" s="9"/>
      <c r="P865" s="9"/>
      <c r="Q865" s="9"/>
    </row>
    <row r="866" spans="1:17" ht="12.75">
      <c r="A866" s="55"/>
      <c r="B866" s="40"/>
      <c r="C866" s="45"/>
      <c r="D866" s="24"/>
      <c r="E866" s="24"/>
      <c r="F866" s="24"/>
      <c r="G866" s="25"/>
      <c r="H866" s="54"/>
      <c r="I866" s="54"/>
      <c r="J866" s="54"/>
      <c r="K866" s="56"/>
      <c r="L866" s="44"/>
      <c r="M866" s="9"/>
      <c r="N866" s="9"/>
      <c r="O866" s="9"/>
      <c r="P866" s="9"/>
      <c r="Q866" s="9"/>
    </row>
    <row r="867" spans="1:17" ht="12.75">
      <c r="A867" s="55"/>
      <c r="B867" s="40"/>
      <c r="C867" s="45"/>
      <c r="D867" s="24"/>
      <c r="E867" s="24"/>
      <c r="F867" s="24"/>
      <c r="G867" s="25"/>
      <c r="H867" s="54"/>
      <c r="I867" s="54"/>
      <c r="J867" s="54"/>
      <c r="K867" s="56"/>
      <c r="L867" s="44"/>
      <c r="M867" s="9"/>
      <c r="N867" s="9"/>
      <c r="O867" s="9"/>
      <c r="P867" s="9"/>
      <c r="Q867" s="9"/>
    </row>
    <row r="868" spans="1:17" ht="12.75">
      <c r="A868" s="55"/>
      <c r="B868" s="40"/>
      <c r="C868" s="45"/>
      <c r="D868" s="24"/>
      <c r="E868" s="24"/>
      <c r="F868" s="24"/>
      <c r="G868" s="25"/>
      <c r="H868" s="54"/>
      <c r="I868" s="54"/>
      <c r="J868" s="54"/>
      <c r="K868" s="56"/>
      <c r="L868" s="44"/>
      <c r="M868" s="9"/>
      <c r="N868" s="9"/>
      <c r="O868" s="9"/>
      <c r="P868" s="9"/>
      <c r="Q868" s="9"/>
    </row>
    <row r="869" spans="1:17" ht="12.75">
      <c r="A869" s="55"/>
      <c r="B869" s="40"/>
      <c r="C869" s="45"/>
      <c r="D869" s="24"/>
      <c r="E869" s="24"/>
      <c r="F869" s="24"/>
      <c r="G869" s="25"/>
      <c r="H869" s="54"/>
      <c r="I869" s="54"/>
      <c r="J869" s="54"/>
      <c r="K869" s="56"/>
      <c r="L869" s="44"/>
      <c r="M869" s="9"/>
      <c r="N869" s="9"/>
      <c r="O869" s="9"/>
      <c r="P869" s="9"/>
      <c r="Q869" s="9"/>
    </row>
    <row r="870" spans="1:17" ht="12.75">
      <c r="A870" s="55"/>
      <c r="B870" s="40"/>
      <c r="C870" s="45"/>
      <c r="D870" s="24"/>
      <c r="E870" s="24"/>
      <c r="F870" s="24"/>
      <c r="G870" s="25"/>
      <c r="H870" s="54"/>
      <c r="I870" s="54"/>
      <c r="J870" s="54"/>
      <c r="K870" s="56"/>
      <c r="L870" s="44"/>
      <c r="M870" s="9"/>
      <c r="N870" s="9"/>
      <c r="O870" s="9"/>
      <c r="P870" s="9"/>
      <c r="Q870" s="9"/>
    </row>
    <row r="871" spans="1:17" ht="12.75">
      <c r="A871" s="55"/>
      <c r="B871" s="40"/>
      <c r="C871" s="45"/>
      <c r="D871" s="24"/>
      <c r="E871" s="24"/>
      <c r="F871" s="24"/>
      <c r="G871" s="25"/>
      <c r="H871" s="54"/>
      <c r="I871" s="54"/>
      <c r="J871" s="54"/>
      <c r="K871" s="56"/>
      <c r="L871" s="44"/>
      <c r="M871" s="9"/>
      <c r="N871" s="9"/>
      <c r="O871" s="9"/>
      <c r="P871" s="9"/>
      <c r="Q871" s="9"/>
    </row>
    <row r="872" spans="1:17" ht="12.75">
      <c r="A872" s="55"/>
      <c r="B872" s="40"/>
      <c r="C872" s="45"/>
      <c r="D872" s="24"/>
      <c r="E872" s="24"/>
      <c r="F872" s="24"/>
      <c r="G872" s="25"/>
      <c r="H872" s="54"/>
      <c r="I872" s="54"/>
      <c r="J872" s="54"/>
      <c r="K872" s="56"/>
      <c r="L872" s="44"/>
      <c r="M872" s="9"/>
      <c r="N872" s="9"/>
      <c r="O872" s="9"/>
      <c r="P872" s="9"/>
      <c r="Q872" s="9"/>
    </row>
    <row r="873" spans="1:17" ht="12.75">
      <c r="A873" s="55"/>
      <c r="B873" s="40"/>
      <c r="C873" s="45"/>
      <c r="D873" s="24"/>
      <c r="E873" s="24"/>
      <c r="F873" s="24"/>
      <c r="G873" s="25"/>
      <c r="H873" s="54"/>
      <c r="I873" s="54"/>
      <c r="J873" s="54"/>
      <c r="K873" s="56"/>
      <c r="L873" s="44"/>
      <c r="M873" s="9"/>
      <c r="N873" s="9"/>
      <c r="O873" s="9"/>
      <c r="P873" s="9"/>
      <c r="Q873" s="9"/>
    </row>
    <row r="874" spans="1:17" ht="12.75">
      <c r="A874" s="55"/>
      <c r="B874" s="40"/>
      <c r="C874" s="45"/>
      <c r="D874" s="24"/>
      <c r="E874" s="24"/>
      <c r="F874" s="24"/>
      <c r="G874" s="25"/>
      <c r="H874" s="54"/>
      <c r="I874" s="54"/>
      <c r="J874" s="54"/>
      <c r="K874" s="56"/>
      <c r="L874" s="44"/>
      <c r="M874" s="9"/>
      <c r="N874" s="9"/>
      <c r="O874" s="9"/>
      <c r="P874" s="9"/>
      <c r="Q874" s="9"/>
    </row>
    <row r="875" spans="1:17" ht="12.75">
      <c r="A875" s="55"/>
      <c r="B875" s="40"/>
      <c r="C875" s="45"/>
      <c r="D875" s="24"/>
      <c r="E875" s="24"/>
      <c r="F875" s="24"/>
      <c r="G875" s="25"/>
      <c r="H875" s="54"/>
      <c r="I875" s="54"/>
      <c r="J875" s="54"/>
      <c r="K875" s="56"/>
      <c r="L875" s="44"/>
      <c r="M875" s="9"/>
      <c r="N875" s="9"/>
      <c r="O875" s="9"/>
      <c r="P875" s="9"/>
      <c r="Q875" s="9"/>
    </row>
  </sheetData>
  <sheetProtection formatCells="0"/>
  <mergeCells count="3">
    <mergeCell ref="D11:I11"/>
    <mergeCell ref="D103:I103"/>
    <mergeCell ref="D173:I173"/>
  </mergeCells>
  <printOptions/>
  <pageMargins left="0.67" right="0" top="0.59" bottom="0.59" header="0.51" footer="0.51"/>
  <pageSetup fitToHeight="0" fitToWidth="1" horizontalDpi="600" verticalDpi="600" orientation="portrait" paperSize="9" scale="73"/>
  <headerFooter alignWithMargins="0">
    <oddHeader>&amp;R&amp;"Arial Narrow,Lihavoitu"&amp;9&amp;P/&amp;N&amp;"Arial,Normaali"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workbookViewId="0" topLeftCell="A1">
      <selection activeCell="M37" sqref="M37"/>
    </sheetView>
  </sheetViews>
  <sheetFormatPr defaultColWidth="8.8515625" defaultRowHeight="12.75"/>
  <cols>
    <col min="1" max="1" width="8.00390625" style="169" customWidth="1"/>
    <col min="2" max="2" width="7.28125" style="161" customWidth="1"/>
    <col min="3" max="3" width="16.28125" style="169" customWidth="1"/>
    <col min="4" max="4" width="10.140625" style="169" bestFit="1" customWidth="1"/>
    <col min="5" max="5" width="13.7109375" style="169" customWidth="1"/>
    <col min="6" max="6" width="12.7109375" style="169" customWidth="1"/>
    <col min="7" max="7" width="16.421875" style="169" customWidth="1"/>
    <col min="8" max="8" width="13.28125" style="169" bestFit="1" customWidth="1"/>
    <col min="9" max="9" width="14.8515625" style="194" customWidth="1"/>
    <col min="10" max="16384" width="8.8515625" style="169" customWidth="1"/>
  </cols>
  <sheetData>
    <row r="1" spans="2:9" s="159" customFormat="1" ht="18">
      <c r="B1" s="540" t="s">
        <v>360</v>
      </c>
      <c r="I1" s="160"/>
    </row>
    <row r="2" spans="2:9" s="159" customFormat="1" ht="18">
      <c r="B2" s="540" t="s">
        <v>507</v>
      </c>
      <c r="I2" s="160"/>
    </row>
    <row r="3" spans="2:9" s="159" customFormat="1" ht="10.5" customHeight="1">
      <c r="B3" s="598"/>
      <c r="I3" s="160"/>
    </row>
    <row r="4" spans="2:9" s="229" customFormat="1" ht="12">
      <c r="B4" s="156" t="s">
        <v>508</v>
      </c>
      <c r="D4" s="259">
        <f>'Budget Detaljerad'!C4</f>
        <v>40909</v>
      </c>
      <c r="F4" s="151" t="s">
        <v>135</v>
      </c>
      <c r="I4" s="230"/>
    </row>
    <row r="5" spans="2:9" s="229" customFormat="1" ht="12">
      <c r="B5" s="151" t="s">
        <v>373</v>
      </c>
      <c r="D5" s="259">
        <f>'Budget Detaljerad'!C5</f>
        <v>40909</v>
      </c>
      <c r="F5" s="229" t="s">
        <v>632</v>
      </c>
      <c r="I5" s="230"/>
    </row>
    <row r="6" spans="2:9" s="229" customFormat="1" ht="12">
      <c r="B6" s="151" t="s">
        <v>481</v>
      </c>
      <c r="D6" s="258"/>
      <c r="F6" s="229" t="s">
        <v>509</v>
      </c>
      <c r="I6" s="230"/>
    </row>
    <row r="7" spans="2:9" s="229" customFormat="1" ht="12">
      <c r="B7" s="151" t="s">
        <v>480</v>
      </c>
      <c r="F7" s="229" t="s">
        <v>510</v>
      </c>
      <c r="I7" s="230"/>
    </row>
    <row r="8" spans="2:9" s="229" customFormat="1" ht="12">
      <c r="B8" s="151" t="s">
        <v>801</v>
      </c>
      <c r="F8" s="229" t="s">
        <v>631</v>
      </c>
      <c r="I8" s="230"/>
    </row>
    <row r="9" spans="2:9" s="229" customFormat="1" ht="12">
      <c r="B9" s="151" t="s">
        <v>655</v>
      </c>
      <c r="F9" s="229" t="s">
        <v>800</v>
      </c>
      <c r="I9" s="230"/>
    </row>
    <row r="10" spans="2:9" s="229" customFormat="1" ht="12">
      <c r="B10" s="151" t="s">
        <v>371</v>
      </c>
      <c r="F10" s="229" t="s">
        <v>802</v>
      </c>
      <c r="I10" s="230"/>
    </row>
    <row r="11" spans="2:9" s="229" customFormat="1" ht="12">
      <c r="B11" s="151" t="s">
        <v>656</v>
      </c>
      <c r="F11" s="229" t="s">
        <v>701</v>
      </c>
      <c r="I11" s="230"/>
    </row>
    <row r="12" spans="1:16" ht="13.5" customHeight="1">
      <c r="A12" s="159"/>
      <c r="B12" s="599"/>
      <c r="C12" s="600"/>
      <c r="D12" s="600"/>
      <c r="E12" s="538"/>
      <c r="F12" s="538"/>
      <c r="G12" s="538"/>
      <c r="H12" s="601"/>
      <c r="I12" s="602"/>
      <c r="J12" s="166"/>
      <c r="K12" s="167"/>
      <c r="L12" s="168"/>
      <c r="M12" s="168"/>
      <c r="N12" s="168"/>
      <c r="O12" s="168"/>
      <c r="P12" s="168"/>
    </row>
    <row r="13" spans="2:16" ht="15" customHeight="1">
      <c r="B13" s="195" t="s">
        <v>488</v>
      </c>
      <c r="C13" s="183" t="str">
        <f>'Budget Detaljerad'!B10</f>
        <v>UTVECKLING/PROJEKTFÖRBEREDELSER</v>
      </c>
      <c r="D13" s="171"/>
      <c r="E13" s="172"/>
      <c r="F13" s="172"/>
      <c r="G13" s="173"/>
      <c r="H13" s="196">
        <f>'Budget Detaljerad'!I80</f>
        <v>0</v>
      </c>
      <c r="I13" s="174" t="e">
        <f>+H13/$H$48</f>
        <v>#DIV/0!</v>
      </c>
      <c r="J13" s="176"/>
      <c r="K13" s="177"/>
      <c r="L13" s="168"/>
      <c r="M13" s="168"/>
      <c r="N13" s="168"/>
      <c r="O13" s="168"/>
      <c r="P13" s="168"/>
    </row>
    <row r="14" spans="2:16" ht="15" customHeight="1">
      <c r="B14" s="195" t="s">
        <v>489</v>
      </c>
      <c r="C14" s="171" t="str">
        <f>'Budget Detaljerad'!B82</f>
        <v>MANUS OCH FILMRÄTTIGHETER (HELA PROJEKTET)</v>
      </c>
      <c r="D14" s="171"/>
      <c r="E14" s="172"/>
      <c r="F14" s="172"/>
      <c r="G14" s="173"/>
      <c r="H14" s="196">
        <f>'Budget Detaljerad'!I90</f>
        <v>0</v>
      </c>
      <c r="I14" s="174" t="e">
        <f>+H14/$H$48</f>
        <v>#DIV/0!</v>
      </c>
      <c r="J14" s="176"/>
      <c r="K14" s="177"/>
      <c r="L14" s="168"/>
      <c r="M14" s="168"/>
      <c r="N14" s="168"/>
      <c r="O14" s="168"/>
      <c r="P14" s="168"/>
    </row>
    <row r="15" spans="2:16" ht="15" customHeight="1">
      <c r="B15" s="195" t="s">
        <v>490</v>
      </c>
      <c r="C15" s="171" t="str">
        <f>'Budget Detaljerad'!B92</f>
        <v>REGISSÖR &amp; PRODUCENT (HELA PROJEKTET)</v>
      </c>
      <c r="D15" s="171"/>
      <c r="E15" s="172"/>
      <c r="F15" s="172"/>
      <c r="G15" s="173"/>
      <c r="H15" s="196">
        <f>'Budget Detaljerad'!I97</f>
        <v>0</v>
      </c>
      <c r="I15" s="174" t="e">
        <f>+H15/$H$48</f>
        <v>#DIV/0!</v>
      </c>
      <c r="J15" s="176"/>
      <c r="K15" s="177"/>
      <c r="L15" s="168"/>
      <c r="M15" s="168"/>
      <c r="N15" s="168"/>
      <c r="O15" s="168"/>
      <c r="P15" s="168"/>
    </row>
    <row r="16" spans="2:16" ht="15" customHeight="1">
      <c r="B16" s="59"/>
      <c r="C16" s="260" t="s">
        <v>586</v>
      </c>
      <c r="D16" s="261"/>
      <c r="E16" s="262"/>
      <c r="F16" s="262"/>
      <c r="G16" s="262"/>
      <c r="H16" s="263">
        <f>SUM(H13:H15)</f>
        <v>0</v>
      </c>
      <c r="I16" s="174"/>
      <c r="J16" s="166"/>
      <c r="K16" s="167"/>
      <c r="L16" s="168"/>
      <c r="M16" s="168"/>
      <c r="N16" s="168"/>
      <c r="O16" s="168"/>
      <c r="P16" s="168"/>
    </row>
    <row r="17" spans="2:16" ht="15" customHeight="1">
      <c r="B17" s="195" t="s">
        <v>491</v>
      </c>
      <c r="C17" s="183" t="str">
        <f>'Budget Detaljerad'!B102</f>
        <v>MEDVERKANDE (INKL. SOC &amp; FORA) </v>
      </c>
      <c r="D17" s="171"/>
      <c r="E17" s="172"/>
      <c r="F17" s="172"/>
      <c r="G17" s="173"/>
      <c r="H17" s="196">
        <f>'Budget Detaljerad'!I170</f>
        <v>0</v>
      </c>
      <c r="I17" s="174" t="e">
        <f aca="true" t="shared" si="0" ref="I17:I27">+H17/$H$48</f>
        <v>#DIV/0!</v>
      </c>
      <c r="J17" s="176"/>
      <c r="K17" s="177"/>
      <c r="L17" s="168"/>
      <c r="M17" s="168"/>
      <c r="N17" s="168"/>
      <c r="O17" s="168"/>
      <c r="P17" s="168"/>
    </row>
    <row r="18" spans="2:16" ht="15" customHeight="1">
      <c r="B18" s="195" t="s">
        <v>493</v>
      </c>
      <c r="C18" s="171" t="str">
        <f>'Budget Detaljerad'!B172</f>
        <v>PRODUKTIONSPERSONAL  (INKL. SOC OCH FORA)</v>
      </c>
      <c r="D18" s="171"/>
      <c r="E18" s="172"/>
      <c r="F18" s="172"/>
      <c r="G18" s="173"/>
      <c r="H18" s="196">
        <f>'Budget Detaljerad'!I483</f>
        <v>0</v>
      </c>
      <c r="I18" s="174" t="e">
        <f t="shared" si="0"/>
        <v>#DIV/0!</v>
      </c>
      <c r="J18" s="175"/>
      <c r="K18" s="8"/>
      <c r="L18" s="168"/>
      <c r="M18" s="168"/>
      <c r="N18" s="168"/>
      <c r="O18" s="168"/>
      <c r="P18" s="168"/>
    </row>
    <row r="19" spans="2:16" ht="15" customHeight="1">
      <c r="B19" s="195" t="s">
        <v>494</v>
      </c>
      <c r="C19" s="197" t="str">
        <f>'Budget Detaljerad'!B485</f>
        <v>RESOR, BOENDE, TRAKTAMENTE &amp; MAT - INSPELNING</v>
      </c>
      <c r="D19" s="171"/>
      <c r="E19" s="172"/>
      <c r="F19" s="172"/>
      <c r="G19" s="172"/>
      <c r="H19" s="196">
        <f>'Budget Detaljerad'!I499</f>
        <v>0</v>
      </c>
      <c r="I19" s="174" t="e">
        <f t="shared" si="0"/>
        <v>#DIV/0!</v>
      </c>
      <c r="J19" s="176"/>
      <c r="K19" s="177"/>
      <c r="L19" s="168"/>
      <c r="M19" s="168"/>
      <c r="N19" s="168"/>
      <c r="O19" s="168"/>
      <c r="P19" s="168"/>
    </row>
    <row r="20" spans="2:16" ht="15" customHeight="1">
      <c r="B20" s="195" t="s">
        <v>495</v>
      </c>
      <c r="C20" s="171" t="str">
        <f>'Budget Detaljerad'!B501</f>
        <v>TEKNISK UTRUSTNING</v>
      </c>
      <c r="D20" s="171"/>
      <c r="E20" s="172"/>
      <c r="F20" s="172"/>
      <c r="G20" s="172"/>
      <c r="H20" s="196">
        <f>'Budget Detaljerad'!I515</f>
        <v>0</v>
      </c>
      <c r="I20" s="174" t="e">
        <f t="shared" si="0"/>
        <v>#DIV/0!</v>
      </c>
      <c r="J20" s="178"/>
      <c r="K20" s="8"/>
      <c r="L20" s="168"/>
      <c r="M20" s="168"/>
      <c r="N20" s="168"/>
      <c r="O20" s="168"/>
      <c r="P20" s="168"/>
    </row>
    <row r="21" spans="2:16" ht="15" customHeight="1">
      <c r="B21" s="195" t="s">
        <v>496</v>
      </c>
      <c r="C21" s="171" t="str">
        <f>'Budget Detaljerad'!B517</f>
        <v>ORGINALMATERIAL &amp; LABARBETEN UNDER INSPELNING</v>
      </c>
      <c r="D21" s="171"/>
      <c r="E21" s="172"/>
      <c r="F21" s="172"/>
      <c r="G21" s="172"/>
      <c r="H21" s="196">
        <f>'Budget Detaljerad'!I529</f>
        <v>0</v>
      </c>
      <c r="I21" s="174" t="e">
        <f t="shared" si="0"/>
        <v>#DIV/0!</v>
      </c>
      <c r="J21" s="176"/>
      <c r="K21" s="177"/>
      <c r="L21" s="168"/>
      <c r="M21" s="168"/>
      <c r="N21" s="168"/>
      <c r="O21" s="168"/>
      <c r="P21" s="168"/>
    </row>
    <row r="22" spans="2:16" ht="15" customHeight="1">
      <c r="B22" s="195" t="s">
        <v>497</v>
      </c>
      <c r="C22" s="171" t="str">
        <f>'Budget Detaljerad'!B531</f>
        <v>SCENOGRAFI</v>
      </c>
      <c r="D22" s="171"/>
      <c r="E22" s="172"/>
      <c r="F22" s="172"/>
      <c r="G22" s="172"/>
      <c r="H22" s="196">
        <f>'Budget Detaljerad'!I546</f>
        <v>0</v>
      </c>
      <c r="I22" s="174" t="e">
        <f t="shared" si="0"/>
        <v>#DIV/0!</v>
      </c>
      <c r="J22" s="176"/>
      <c r="K22" s="177"/>
      <c r="L22" s="168"/>
      <c r="M22" s="168"/>
      <c r="N22" s="168"/>
      <c r="O22" s="168"/>
      <c r="P22" s="168"/>
    </row>
    <row r="23" spans="2:16" ht="15" customHeight="1">
      <c r="B23" s="195" t="s">
        <v>498</v>
      </c>
      <c r="C23" s="171" t="str">
        <f>'Budget Detaljerad'!B548</f>
        <v>KOSTYM OCH MASK</v>
      </c>
      <c r="D23" s="171"/>
      <c r="E23" s="172"/>
      <c r="F23" s="172"/>
      <c r="G23" s="172"/>
      <c r="H23" s="196">
        <f>'Budget Detaljerad'!I559</f>
        <v>0</v>
      </c>
      <c r="I23" s="174" t="e">
        <f t="shared" si="0"/>
        <v>#DIV/0!</v>
      </c>
      <c r="J23" s="176"/>
      <c r="K23" s="177"/>
      <c r="L23" s="168"/>
      <c r="M23" s="168"/>
      <c r="N23" s="168"/>
      <c r="O23" s="168"/>
      <c r="P23" s="168"/>
    </row>
    <row r="24" spans="2:16" ht="15" customHeight="1">
      <c r="B24" s="195" t="s">
        <v>499</v>
      </c>
      <c r="C24" s="171" t="str">
        <f>'Budget Detaljerad'!B561</f>
        <v>SPECIALEFFEKTER , VAPEN, VISUELLA EFFEKTER (on set) &amp; STUNT</v>
      </c>
      <c r="D24" s="171"/>
      <c r="E24" s="172"/>
      <c r="F24" s="172"/>
      <c r="G24" s="172"/>
      <c r="H24" s="196">
        <f>'Budget Detaljerad'!I571</f>
        <v>0</v>
      </c>
      <c r="I24" s="174" t="e">
        <f t="shared" si="0"/>
        <v>#DIV/0!</v>
      </c>
      <c r="J24" s="176"/>
      <c r="K24" s="177"/>
      <c r="L24" s="168"/>
      <c r="M24" s="168"/>
      <c r="N24" s="168"/>
      <c r="O24" s="168"/>
      <c r="P24" s="168"/>
    </row>
    <row r="25" spans="2:16" ht="15" customHeight="1">
      <c r="B25" s="195" t="s">
        <v>500</v>
      </c>
      <c r="C25" s="171" t="str">
        <f>'Budget Detaljerad'!B573</f>
        <v>STUDIO &amp; LOCATION</v>
      </c>
      <c r="D25" s="171"/>
      <c r="E25" s="172"/>
      <c r="F25" s="172"/>
      <c r="G25" s="172"/>
      <c r="H25" s="196">
        <f>'Budget Detaljerad'!I585</f>
        <v>0</v>
      </c>
      <c r="I25" s="174" t="e">
        <f t="shared" si="0"/>
        <v>#DIV/0!</v>
      </c>
      <c r="J25" s="176"/>
      <c r="K25" s="177"/>
      <c r="L25" s="168"/>
      <c r="M25" s="168"/>
      <c r="N25" s="168"/>
      <c r="O25" s="168"/>
      <c r="P25" s="168"/>
    </row>
    <row r="26" spans="2:16" ht="15" customHeight="1">
      <c r="B26" s="195" t="s">
        <v>501</v>
      </c>
      <c r="C26" s="171" t="str">
        <f>'Budget Detaljerad'!B587</f>
        <v>PRODUKTIONSKONTOR</v>
      </c>
      <c r="D26" s="171"/>
      <c r="E26" s="172"/>
      <c r="F26" s="172"/>
      <c r="G26" s="172"/>
      <c r="H26" s="196">
        <f>'Budget Detaljerad'!I598</f>
        <v>0</v>
      </c>
      <c r="I26" s="174" t="e">
        <f t="shared" si="0"/>
        <v>#DIV/0!</v>
      </c>
      <c r="J26" s="178"/>
      <c r="K26" s="8"/>
      <c r="L26" s="168"/>
      <c r="M26" s="168"/>
      <c r="N26" s="168"/>
      <c r="O26" s="168"/>
      <c r="P26" s="168"/>
    </row>
    <row r="27" spans="2:16" ht="15" customHeight="1">
      <c r="B27" s="195" t="s">
        <v>502</v>
      </c>
      <c r="C27" s="171" t="str">
        <f>'Budget Detaljerad'!B600</f>
        <v>ANIMATION PRODUKTION</v>
      </c>
      <c r="D27" s="171"/>
      <c r="E27" s="172"/>
      <c r="F27" s="172"/>
      <c r="G27" s="172"/>
      <c r="H27" s="196">
        <f>'Budget Detaljerad'!I664</f>
        <v>0</v>
      </c>
      <c r="I27" s="174" t="e">
        <f t="shared" si="0"/>
        <v>#DIV/0!</v>
      </c>
      <c r="J27" s="179"/>
      <c r="K27" s="8"/>
      <c r="L27" s="168"/>
      <c r="M27" s="168"/>
      <c r="N27" s="168"/>
      <c r="O27" s="168"/>
      <c r="P27" s="168"/>
    </row>
    <row r="28" spans="2:16" ht="15" customHeight="1">
      <c r="B28" s="59"/>
      <c r="C28" s="260" t="s">
        <v>628</v>
      </c>
      <c r="D28" s="261"/>
      <c r="E28" s="262"/>
      <c r="F28" s="262"/>
      <c r="G28" s="262"/>
      <c r="H28" s="263">
        <f>SUM(H17:H27)</f>
        <v>0</v>
      </c>
      <c r="I28" s="174"/>
      <c r="J28" s="179"/>
      <c r="K28" s="8"/>
      <c r="L28" s="168"/>
      <c r="M28" s="168"/>
      <c r="N28" s="168"/>
      <c r="O28" s="168"/>
      <c r="P28" s="168"/>
    </row>
    <row r="29" spans="2:16" ht="15" customHeight="1">
      <c r="B29" s="195" t="s">
        <v>503</v>
      </c>
      <c r="C29" s="171" t="str">
        <f>'Budget Detaljerad'!B669</f>
        <v>KLIPPNING (PERSONAL &amp; FACILITETER)</v>
      </c>
      <c r="D29" s="183"/>
      <c r="E29" s="6"/>
      <c r="F29" s="6"/>
      <c r="G29" s="6"/>
      <c r="H29" s="43">
        <f>'Budget Detaljerad'!I676</f>
        <v>0</v>
      </c>
      <c r="I29" s="174" t="e">
        <f aca="true" t="shared" si="1" ref="I29:I34">+H29/$H$48</f>
        <v>#DIV/0!</v>
      </c>
      <c r="J29" s="178"/>
      <c r="K29" s="8"/>
      <c r="L29" s="168"/>
      <c r="M29" s="168"/>
      <c r="N29" s="168"/>
      <c r="O29" s="168"/>
      <c r="P29" s="168"/>
    </row>
    <row r="30" spans="2:16" ht="15" customHeight="1">
      <c r="B30" s="195" t="s">
        <v>504</v>
      </c>
      <c r="C30" s="171" t="str">
        <f>'Budget Detaljerad'!B678</f>
        <v>LJUD (PERSONAL &amp; FACILITETER) - EFTERARBETE </v>
      </c>
      <c r="D30" s="183"/>
      <c r="E30" s="6"/>
      <c r="F30" s="6"/>
      <c r="G30" s="6"/>
      <c r="H30" s="43">
        <f>'Budget Detaljerad'!I694</f>
        <v>0</v>
      </c>
      <c r="I30" s="174" t="e">
        <f t="shared" si="1"/>
        <v>#DIV/0!</v>
      </c>
      <c r="J30" s="178"/>
      <c r="K30" s="8"/>
      <c r="L30" s="168"/>
      <c r="M30" s="168"/>
      <c r="N30" s="168"/>
      <c r="O30" s="168"/>
      <c r="P30" s="168"/>
    </row>
    <row r="31" spans="2:16" ht="15" customHeight="1">
      <c r="B31" s="195" t="s">
        <v>505</v>
      </c>
      <c r="C31" s="183" t="str">
        <f>'Budget Detaljerad'!B696</f>
        <v>LAB &amp; DIGITALT EFTERARBETE (PERSONAL &amp; FACILITETER)</v>
      </c>
      <c r="D31" s="183"/>
      <c r="E31" s="6"/>
      <c r="F31" s="6"/>
      <c r="G31" s="6"/>
      <c r="H31" s="43">
        <f>'Budget Detaljerad'!I730</f>
        <v>0</v>
      </c>
      <c r="I31" s="174" t="e">
        <f t="shared" si="1"/>
        <v>#DIV/0!</v>
      </c>
      <c r="J31" s="178"/>
      <c r="K31" s="8"/>
      <c r="L31" s="168"/>
      <c r="M31" s="168"/>
      <c r="N31" s="168"/>
      <c r="O31" s="168"/>
      <c r="P31" s="168"/>
    </row>
    <row r="32" spans="2:16" ht="15" customHeight="1">
      <c r="B32" s="195" t="s">
        <v>506</v>
      </c>
      <c r="C32" s="171" t="str">
        <f>'Budget Detaljerad'!B732</f>
        <v>MUSIK </v>
      </c>
      <c r="D32" s="171"/>
      <c r="E32" s="172"/>
      <c r="F32" s="172"/>
      <c r="G32" s="172"/>
      <c r="H32" s="196">
        <f>'Budget Detaljerad'!I740</f>
        <v>0</v>
      </c>
      <c r="I32" s="174" t="e">
        <f t="shared" si="1"/>
        <v>#DIV/0!</v>
      </c>
      <c r="J32" s="179"/>
      <c r="K32" s="177"/>
      <c r="L32" s="168"/>
      <c r="M32" s="168"/>
      <c r="N32" s="168"/>
      <c r="O32" s="168"/>
      <c r="P32" s="168"/>
    </row>
    <row r="33" spans="2:16" ht="15" customHeight="1">
      <c r="B33" s="195" t="s">
        <v>377</v>
      </c>
      <c r="C33" s="171" t="str">
        <f>'Budget Detaljerad'!B742</f>
        <v>RESOR, BOENDE TRAKTAMENTE &amp; MAT - EFTERARBETE</v>
      </c>
      <c r="D33" s="171"/>
      <c r="E33" s="172"/>
      <c r="F33" s="172"/>
      <c r="G33" s="172"/>
      <c r="H33" s="196">
        <f>'Budget Detaljerad'!I752</f>
        <v>0</v>
      </c>
      <c r="I33" s="174" t="e">
        <f t="shared" si="1"/>
        <v>#DIV/0!</v>
      </c>
      <c r="J33" s="179"/>
      <c r="K33" s="177"/>
      <c r="L33" s="168"/>
      <c r="M33" s="168"/>
      <c r="N33" s="168"/>
      <c r="O33" s="168"/>
      <c r="P33" s="168"/>
    </row>
    <row r="34" spans="2:16" ht="15" customHeight="1">
      <c r="B34" s="195" t="s">
        <v>378</v>
      </c>
      <c r="C34" s="171" t="str">
        <f>'Budget Detaljerad'!B754</f>
        <v>ÖVRIGA RÄTTIGHETER</v>
      </c>
      <c r="D34" s="171"/>
      <c r="E34" s="172"/>
      <c r="F34" s="172"/>
      <c r="G34" s="172"/>
      <c r="H34" s="196">
        <f>'Budget Detaljerad'!I759</f>
        <v>0</v>
      </c>
      <c r="I34" s="174" t="e">
        <f t="shared" si="1"/>
        <v>#DIV/0!</v>
      </c>
      <c r="J34" s="179"/>
      <c r="K34" s="177"/>
      <c r="L34" s="168"/>
      <c r="M34" s="168"/>
      <c r="N34" s="168"/>
      <c r="O34" s="168"/>
      <c r="P34" s="168"/>
    </row>
    <row r="35" spans="2:16" ht="15" customHeight="1">
      <c r="B35" s="162"/>
      <c r="C35" s="260" t="s">
        <v>629</v>
      </c>
      <c r="D35" s="261"/>
      <c r="E35" s="262"/>
      <c r="F35" s="262"/>
      <c r="G35" s="262"/>
      <c r="H35" s="263">
        <f>SUM(H29:H34)</f>
        <v>0</v>
      </c>
      <c r="I35" s="174"/>
      <c r="J35" s="176"/>
      <c r="K35" s="177"/>
      <c r="L35" s="168"/>
      <c r="M35" s="168"/>
      <c r="N35" s="168"/>
      <c r="O35" s="168"/>
      <c r="P35" s="168"/>
    </row>
    <row r="36" spans="2:16" ht="15" customHeight="1">
      <c r="B36" s="195" t="s">
        <v>379</v>
      </c>
      <c r="C36" s="171" t="str">
        <f>'Budget Detaljerad'!B764</f>
        <v>MARKNADSFÖRING</v>
      </c>
      <c r="D36" s="171"/>
      <c r="E36" s="172"/>
      <c r="F36" s="172"/>
      <c r="G36" s="172"/>
      <c r="H36" s="196">
        <f>'Budget Detaljerad'!I780</f>
        <v>0</v>
      </c>
      <c r="I36" s="174" t="e">
        <f>+H36/$H$48</f>
        <v>#DIV/0!</v>
      </c>
      <c r="J36" s="176"/>
      <c r="K36" s="177"/>
      <c r="L36" s="168"/>
      <c r="M36" s="168"/>
      <c r="N36" s="168"/>
      <c r="O36" s="168"/>
      <c r="P36" s="168"/>
    </row>
    <row r="37" spans="2:16" ht="15" customHeight="1">
      <c r="B37" s="195" t="s">
        <v>259</v>
      </c>
      <c r="C37" s="171" t="str">
        <f>'Budget Detaljerad'!B782</f>
        <v>EXPORT</v>
      </c>
      <c r="D37" s="171"/>
      <c r="E37" s="172"/>
      <c r="F37" s="172"/>
      <c r="G37" s="172"/>
      <c r="H37" s="196">
        <f>'Budget Detaljerad'!I797</f>
        <v>0</v>
      </c>
      <c r="I37" s="174" t="e">
        <f>+H37/$H$48</f>
        <v>#DIV/0!</v>
      </c>
      <c r="J37" s="178"/>
      <c r="K37" s="8"/>
      <c r="L37" s="168"/>
      <c r="M37" s="168"/>
      <c r="N37" s="168"/>
      <c r="O37" s="168"/>
      <c r="P37" s="168"/>
    </row>
    <row r="38" spans="2:16" ht="15" customHeight="1">
      <c r="B38" s="195" t="s">
        <v>147</v>
      </c>
      <c r="C38" s="171" t="str">
        <f>'Budget Detaljerad'!B799</f>
        <v>ÖVRIGA KOSTNADER</v>
      </c>
      <c r="D38" s="171"/>
      <c r="E38" s="172"/>
      <c r="F38" s="172"/>
      <c r="G38" s="172"/>
      <c r="H38" s="196">
        <f>'Budget Detaljerad'!I810</f>
        <v>0</v>
      </c>
      <c r="I38" s="174" t="e">
        <f>+H38/$H$48</f>
        <v>#DIV/0!</v>
      </c>
      <c r="J38" s="178"/>
      <c r="K38" s="8"/>
      <c r="L38" s="168"/>
      <c r="M38" s="168"/>
      <c r="N38" s="168"/>
      <c r="O38" s="168"/>
      <c r="P38" s="168"/>
    </row>
    <row r="39" spans="2:16" ht="15" customHeight="1">
      <c r="B39" s="59"/>
      <c r="C39" s="260" t="s">
        <v>133</v>
      </c>
      <c r="D39" s="261"/>
      <c r="E39" s="262"/>
      <c r="F39" s="262"/>
      <c r="G39" s="262"/>
      <c r="H39" s="263">
        <f>SUM(H36:H38)</f>
        <v>0</v>
      </c>
      <c r="I39" s="174"/>
      <c r="J39" s="178"/>
      <c r="K39" s="8"/>
      <c r="L39" s="168"/>
      <c r="M39" s="168"/>
      <c r="N39" s="168"/>
      <c r="O39" s="168"/>
      <c r="P39" s="168"/>
    </row>
    <row r="40" spans="2:16" ht="15" customHeight="1">
      <c r="B40" s="59"/>
      <c r="C40" s="163"/>
      <c r="D40" s="163"/>
      <c r="E40" s="15"/>
      <c r="F40" s="15"/>
      <c r="G40" s="15"/>
      <c r="H40" s="164"/>
      <c r="I40" s="174"/>
      <c r="J40" s="178"/>
      <c r="K40" s="8"/>
      <c r="L40" s="168"/>
      <c r="M40" s="168"/>
      <c r="N40" s="168"/>
      <c r="O40" s="168"/>
      <c r="P40" s="168"/>
    </row>
    <row r="41" spans="2:16" ht="15" customHeight="1">
      <c r="B41" s="59"/>
      <c r="C41" s="260" t="s">
        <v>317</v>
      </c>
      <c r="D41" s="261"/>
      <c r="E41" s="262"/>
      <c r="F41" s="262"/>
      <c r="G41" s="262"/>
      <c r="H41" s="263">
        <f>SUM(H16)</f>
        <v>0</v>
      </c>
      <c r="I41" s="174" t="e">
        <f>+H41/$H$48</f>
        <v>#DIV/0!</v>
      </c>
      <c r="J41" s="178"/>
      <c r="K41" s="8"/>
      <c r="L41" s="168"/>
      <c r="M41" s="168"/>
      <c r="N41" s="168"/>
      <c r="O41" s="168"/>
      <c r="P41" s="168"/>
    </row>
    <row r="42" spans="2:16" ht="15" customHeight="1">
      <c r="B42" s="59"/>
      <c r="C42" s="264" t="s">
        <v>630</v>
      </c>
      <c r="D42" s="265"/>
      <c r="E42" s="266"/>
      <c r="F42" s="266"/>
      <c r="G42" s="266"/>
      <c r="H42" s="267">
        <f>SUM(H28)</f>
        <v>0</v>
      </c>
      <c r="I42" s="174" t="e">
        <f aca="true" t="shared" si="2" ref="I42:I48">+H42/$H$48</f>
        <v>#DIV/0!</v>
      </c>
      <c r="J42" s="178"/>
      <c r="K42" s="8"/>
      <c r="L42" s="168"/>
      <c r="M42" s="168"/>
      <c r="N42" s="168"/>
      <c r="O42" s="168"/>
      <c r="P42" s="168"/>
    </row>
    <row r="43" spans="2:16" ht="15" customHeight="1">
      <c r="B43" s="59"/>
      <c r="C43" s="264" t="s">
        <v>156</v>
      </c>
      <c r="D43" s="265"/>
      <c r="E43" s="266"/>
      <c r="F43" s="266"/>
      <c r="G43" s="266"/>
      <c r="H43" s="267">
        <f>SUM(H35)</f>
        <v>0</v>
      </c>
      <c r="I43" s="174" t="e">
        <f t="shared" si="2"/>
        <v>#DIV/0!</v>
      </c>
      <c r="J43" s="178"/>
      <c r="K43" s="8"/>
      <c r="L43" s="168"/>
      <c r="M43" s="168"/>
      <c r="N43" s="168"/>
      <c r="O43" s="168"/>
      <c r="P43" s="168"/>
    </row>
    <row r="44" spans="2:16" ht="15" customHeight="1">
      <c r="B44" s="59"/>
      <c r="C44" s="264" t="s">
        <v>624</v>
      </c>
      <c r="D44" s="265"/>
      <c r="E44" s="266"/>
      <c r="F44" s="266"/>
      <c r="G44" s="266"/>
      <c r="H44" s="267">
        <f>SUM(H39)</f>
        <v>0</v>
      </c>
      <c r="I44" s="174" t="e">
        <f t="shared" si="2"/>
        <v>#DIV/0!</v>
      </c>
      <c r="J44" s="178"/>
      <c r="K44" s="8"/>
      <c r="L44" s="168"/>
      <c r="M44" s="168"/>
      <c r="N44" s="168"/>
      <c r="O44" s="168"/>
      <c r="P44" s="168"/>
    </row>
    <row r="45" spans="2:16" ht="15" customHeight="1">
      <c r="B45" s="195" t="s">
        <v>148</v>
      </c>
      <c r="C45" s="171" t="str">
        <f>'Budget Detaljerad'!B814</f>
        <v>PRODUKTIONSFÖRSÄKRING</v>
      </c>
      <c r="D45" s="171"/>
      <c r="E45" s="172"/>
      <c r="F45" s="172"/>
      <c r="G45" s="172"/>
      <c r="H45" s="196">
        <f>'Budget Detaljerad'!I816</f>
        <v>0</v>
      </c>
      <c r="I45" s="174"/>
      <c r="J45" s="178"/>
      <c r="K45" s="8"/>
      <c r="L45" s="168"/>
      <c r="M45" s="168"/>
      <c r="N45" s="168"/>
      <c r="O45" s="168"/>
      <c r="P45" s="168"/>
    </row>
    <row r="46" spans="2:16" ht="15" customHeight="1">
      <c r="B46" s="195" t="s">
        <v>487</v>
      </c>
      <c r="C46" s="171" t="str">
        <f>'Budget Detaljerad'!B818</f>
        <v>RESERV</v>
      </c>
      <c r="D46" s="171"/>
      <c r="E46" s="172"/>
      <c r="F46" s="172"/>
      <c r="G46" s="172"/>
      <c r="H46" s="196">
        <f>'Budget Detaljerad'!I820</f>
        <v>0</v>
      </c>
      <c r="I46" s="174" t="e">
        <f t="shared" si="2"/>
        <v>#DIV/0!</v>
      </c>
      <c r="J46" s="178"/>
      <c r="K46" s="8"/>
      <c r="L46" s="168"/>
      <c r="M46" s="168"/>
      <c r="N46" s="168"/>
      <c r="O46" s="168"/>
      <c r="P46" s="168"/>
    </row>
    <row r="47" spans="2:16" ht="15" customHeight="1">
      <c r="B47" s="195" t="s">
        <v>602</v>
      </c>
      <c r="C47" s="171" t="str">
        <f>'Budget Detaljerad'!B822</f>
        <v>COMPLETION BOND</v>
      </c>
      <c r="D47" s="171"/>
      <c r="E47" s="172"/>
      <c r="F47" s="172"/>
      <c r="G47" s="172"/>
      <c r="H47" s="196">
        <f>'Budget Detaljerad'!I824</f>
        <v>0</v>
      </c>
      <c r="I47" s="174" t="e">
        <f t="shared" si="2"/>
        <v>#DIV/0!</v>
      </c>
      <c r="J47" s="178"/>
      <c r="K47" s="8"/>
      <c r="L47" s="168"/>
      <c r="M47" s="168"/>
      <c r="N47" s="168"/>
      <c r="O47" s="168"/>
      <c r="P47" s="168"/>
    </row>
    <row r="48" spans="2:16" ht="15" customHeight="1">
      <c r="B48" s="59"/>
      <c r="C48" s="260" t="s">
        <v>780</v>
      </c>
      <c r="D48" s="261"/>
      <c r="E48" s="262"/>
      <c r="F48" s="262"/>
      <c r="G48" s="262"/>
      <c r="H48" s="263">
        <f>SUM(H41:H47)</f>
        <v>0</v>
      </c>
      <c r="I48" s="174" t="e">
        <f t="shared" si="2"/>
        <v>#DIV/0!</v>
      </c>
      <c r="J48" s="178"/>
      <c r="K48" s="8"/>
      <c r="L48" s="168"/>
      <c r="M48" s="168"/>
      <c r="N48" s="168"/>
      <c r="O48" s="168"/>
      <c r="P48" s="168"/>
    </row>
    <row r="49" spans="2:16" ht="15" customHeight="1">
      <c r="B49" s="59"/>
      <c r="I49" s="165"/>
      <c r="J49" s="178"/>
      <c r="K49" s="8"/>
      <c r="L49" s="168"/>
      <c r="M49" s="168"/>
      <c r="N49" s="168"/>
      <c r="O49" s="168"/>
      <c r="P49" s="168"/>
    </row>
    <row r="50" spans="2:16" ht="15" customHeight="1">
      <c r="B50" s="162"/>
      <c r="C50" s="163"/>
      <c r="D50" s="163"/>
      <c r="E50" s="15"/>
      <c r="F50" s="15"/>
      <c r="G50" s="15"/>
      <c r="H50" s="164"/>
      <c r="I50" s="180"/>
      <c r="J50" s="181"/>
      <c r="K50" s="8"/>
      <c r="L50" s="168"/>
      <c r="M50" s="168"/>
      <c r="N50" s="168"/>
      <c r="O50" s="168"/>
      <c r="P50" s="168"/>
    </row>
    <row r="51" spans="2:16" ht="12.75">
      <c r="B51" s="182"/>
      <c r="C51" s="170"/>
      <c r="D51" s="183"/>
      <c r="E51" s="6"/>
      <c r="F51" s="6"/>
      <c r="G51" s="6"/>
      <c r="H51" s="43"/>
      <c r="I51" s="184"/>
      <c r="J51" s="178"/>
      <c r="K51" s="168"/>
      <c r="L51" s="168"/>
      <c r="M51" s="168"/>
      <c r="N51" s="168"/>
      <c r="O51" s="168"/>
      <c r="P51" s="168"/>
    </row>
    <row r="52" spans="2:16" ht="12.75">
      <c r="B52" s="185"/>
      <c r="C52" s="186"/>
      <c r="D52" s="181"/>
      <c r="E52" s="187"/>
      <c r="F52" s="187"/>
      <c r="G52" s="188"/>
      <c r="H52" s="189"/>
      <c r="I52" s="190"/>
      <c r="J52" s="189"/>
      <c r="K52" s="168"/>
      <c r="L52" s="168"/>
      <c r="M52" s="168"/>
      <c r="N52" s="168"/>
      <c r="O52" s="168"/>
      <c r="P52" s="168"/>
    </row>
    <row r="53" spans="2:16" ht="12.75">
      <c r="B53" s="185"/>
      <c r="C53" s="186"/>
      <c r="D53" s="186"/>
      <c r="E53" s="191"/>
      <c r="F53" s="191"/>
      <c r="G53" s="191"/>
      <c r="H53" s="192"/>
      <c r="I53" s="193"/>
      <c r="J53" s="178"/>
      <c r="K53" s="168"/>
      <c r="L53" s="168"/>
      <c r="M53" s="168"/>
      <c r="N53" s="168"/>
      <c r="O53" s="168"/>
      <c r="P53" s="168"/>
    </row>
  </sheetData>
  <sheetProtection/>
  <printOptions/>
  <pageMargins left="0.5905511811023623" right="0" top="0.5905511811023623" bottom="0" header="0.5118110236220472" footer="0.5118110236220472"/>
  <pageSetup fitToHeight="1" fitToWidth="1" horizontalDpi="600" verticalDpi="600" orientation="portrait" paperSize="9" scale="8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PageLayoutView="0" workbookViewId="0" topLeftCell="A1">
      <selection activeCell="A45" sqref="A45"/>
    </sheetView>
  </sheetViews>
  <sheetFormatPr defaultColWidth="12.421875" defaultRowHeight="12.75"/>
  <cols>
    <col min="1" max="1" width="42.7109375" style="541" bestFit="1" customWidth="1"/>
    <col min="2" max="2" width="13.140625" style="541" customWidth="1"/>
    <col min="3" max="3" width="4.8515625" style="541" bestFit="1" customWidth="1"/>
    <col min="4" max="4" width="10.7109375" style="541" bestFit="1" customWidth="1"/>
    <col min="5" max="5" width="0.42578125" style="541" customWidth="1"/>
    <col min="6" max="6" width="12.7109375" style="541" customWidth="1"/>
    <col min="7" max="7" width="13.7109375" style="541" customWidth="1"/>
    <col min="8" max="8" width="12.8515625" style="541" customWidth="1"/>
    <col min="9" max="9" width="12.7109375" style="541" customWidth="1"/>
    <col min="10" max="10" width="12.8515625" style="541" customWidth="1"/>
    <col min="11" max="11" width="12.7109375" style="541" customWidth="1"/>
    <col min="12" max="13" width="12.8515625" style="541" customWidth="1"/>
    <col min="14" max="14" width="10.421875" style="541" customWidth="1"/>
    <col min="15" max="17" width="8.7109375" style="541" customWidth="1"/>
    <col min="18" max="18" width="20.8515625" style="541" customWidth="1"/>
    <col min="19" max="16384" width="12.421875" style="541" customWidth="1"/>
  </cols>
  <sheetData>
    <row r="1" ht="18">
      <c r="A1" s="540" t="s">
        <v>283</v>
      </c>
    </row>
    <row r="2" spans="1:16" ht="18">
      <c r="A2" s="540" t="s">
        <v>284</v>
      </c>
      <c r="G2" s="542" t="s">
        <v>282</v>
      </c>
      <c r="H2" s="543"/>
      <c r="I2" s="544"/>
      <c r="J2" s="544"/>
      <c r="L2" s="545"/>
      <c r="M2" s="546" t="s">
        <v>192</v>
      </c>
      <c r="N2" s="547"/>
      <c r="O2" s="545"/>
      <c r="P2" s="546" t="s">
        <v>787</v>
      </c>
    </row>
    <row r="3" spans="1:16" ht="12.75">
      <c r="A3" s="548" t="s">
        <v>285</v>
      </c>
      <c r="B3" s="549"/>
      <c r="G3" s="545" t="s">
        <v>638</v>
      </c>
      <c r="H3" s="550">
        <v>1.166</v>
      </c>
      <c r="I3" s="545" t="s">
        <v>788</v>
      </c>
      <c r="J3" s="539">
        <f>1/H3</f>
        <v>0.8576329331046313</v>
      </c>
      <c r="L3" s="551" t="s">
        <v>193</v>
      </c>
      <c r="M3" s="552">
        <v>5000</v>
      </c>
      <c r="N3" s="553"/>
      <c r="O3" s="551" t="s">
        <v>194</v>
      </c>
      <c r="P3" s="552">
        <v>50</v>
      </c>
    </row>
    <row r="4" spans="1:10" ht="12.75">
      <c r="A4" s="554" t="s">
        <v>50</v>
      </c>
      <c r="B4" s="549"/>
      <c r="G4" s="545" t="s">
        <v>642</v>
      </c>
      <c r="H4" s="550">
        <v>1.23</v>
      </c>
      <c r="I4" s="545" t="s">
        <v>645</v>
      </c>
      <c r="J4" s="539">
        <f>1/H4</f>
        <v>0.8130081300813008</v>
      </c>
    </row>
    <row r="5" spans="1:10" ht="12.75">
      <c r="A5" s="549"/>
      <c r="B5" s="549"/>
      <c r="G5" s="545" t="s">
        <v>640</v>
      </c>
      <c r="H5" s="550">
        <v>9.12</v>
      </c>
      <c r="I5" s="545" t="s">
        <v>789</v>
      </c>
      <c r="J5" s="539">
        <f>1/H5</f>
        <v>0.10964912280701755</v>
      </c>
    </row>
    <row r="6" spans="1:16" ht="12.75">
      <c r="A6" s="549" t="s">
        <v>51</v>
      </c>
      <c r="B6" s="549"/>
      <c r="P6" s="554"/>
    </row>
    <row r="8" spans="1:18" s="562" customFormat="1" ht="36">
      <c r="A8" s="555"/>
      <c r="B8" s="556" t="s">
        <v>179</v>
      </c>
      <c r="C8" s="555"/>
      <c r="D8" s="556" t="s">
        <v>178</v>
      </c>
      <c r="E8" s="557"/>
      <c r="F8" s="555" t="s">
        <v>790</v>
      </c>
      <c r="G8" s="555" t="s">
        <v>791</v>
      </c>
      <c r="H8" s="555" t="s">
        <v>792</v>
      </c>
      <c r="I8" s="558" t="s">
        <v>793</v>
      </c>
      <c r="J8" s="555" t="s">
        <v>794</v>
      </c>
      <c r="K8" s="555" t="s">
        <v>795</v>
      </c>
      <c r="L8" s="555" t="s">
        <v>796</v>
      </c>
      <c r="M8" s="555" t="s">
        <v>797</v>
      </c>
      <c r="N8" s="555" t="s">
        <v>72</v>
      </c>
      <c r="O8" s="559" t="s">
        <v>177</v>
      </c>
      <c r="P8" s="560" t="s">
        <v>646</v>
      </c>
      <c r="Q8" s="561" t="s">
        <v>647</v>
      </c>
      <c r="R8" s="555" t="s">
        <v>73</v>
      </c>
    </row>
    <row r="9" spans="1:18" ht="12.75">
      <c r="A9" s="545"/>
      <c r="B9" s="546" t="s">
        <v>74</v>
      </c>
      <c r="C9" s="545"/>
      <c r="D9" s="563"/>
      <c r="E9" s="564"/>
      <c r="F9" s="563"/>
      <c r="G9" s="563"/>
      <c r="H9" s="563"/>
      <c r="I9" s="563"/>
      <c r="J9" s="563"/>
      <c r="K9" s="563"/>
      <c r="L9" s="563"/>
      <c r="M9" s="563"/>
      <c r="N9" s="545"/>
      <c r="O9" s="545"/>
      <c r="P9" s="545"/>
      <c r="Q9" s="545"/>
      <c r="R9" s="545"/>
    </row>
    <row r="10" spans="1:18" ht="12.75">
      <c r="A10" s="551" t="s">
        <v>798</v>
      </c>
      <c r="B10" s="545"/>
      <c r="C10" s="545"/>
      <c r="D10" s="563"/>
      <c r="E10" s="564"/>
      <c r="F10" s="563"/>
      <c r="G10" s="563"/>
      <c r="H10" s="563"/>
      <c r="I10" s="563"/>
      <c r="J10" s="563"/>
      <c r="K10" s="563"/>
      <c r="L10" s="563"/>
      <c r="M10" s="563"/>
      <c r="N10" s="545"/>
      <c r="O10" s="545"/>
      <c r="P10" s="545"/>
      <c r="Q10" s="545"/>
      <c r="R10" s="545"/>
    </row>
    <row r="11" spans="1:18" ht="12.75">
      <c r="A11" s="565" t="s">
        <v>886</v>
      </c>
      <c r="B11" s="545"/>
      <c r="C11" s="545"/>
      <c r="D11" s="563"/>
      <c r="E11" s="564"/>
      <c r="F11" s="563"/>
      <c r="G11" s="563"/>
      <c r="I11" s="563"/>
      <c r="J11" s="563"/>
      <c r="K11" s="563"/>
      <c r="L11" s="563"/>
      <c r="M11" s="563"/>
      <c r="N11" s="545"/>
      <c r="O11" s="545"/>
      <c r="P11" s="545"/>
      <c r="Q11" s="545"/>
      <c r="R11" s="545"/>
    </row>
    <row r="12" spans="1:18" ht="12.75">
      <c r="A12" s="545" t="s">
        <v>885</v>
      </c>
      <c r="B12" s="545"/>
      <c r="C12" s="545" t="s">
        <v>790</v>
      </c>
      <c r="D12" s="552">
        <v>50</v>
      </c>
      <c r="E12" s="564"/>
      <c r="F12" s="571" t="e">
        <f>_xlfn.IFERROR(D12,0)</f>
        <v>#NAME?</v>
      </c>
      <c r="G12" s="590"/>
      <c r="H12" s="571" t="e">
        <f>F12*$J$3</f>
        <v>#NAME?</v>
      </c>
      <c r="I12" s="590"/>
      <c r="J12" s="571" t="e">
        <f>_xlfn.IFERROR(F12*$J$4,0)</f>
        <v>#NAME?</v>
      </c>
      <c r="K12" s="590"/>
      <c r="L12" s="571" t="e">
        <f aca="true" t="shared" si="0" ref="L12:L18">_xlfn.IFERROR(F12*$J$5,0)</f>
        <v>#NAME?</v>
      </c>
      <c r="M12" s="590"/>
      <c r="N12" s="591" t="e">
        <f>F12/$G$51</f>
        <v>#NAME?</v>
      </c>
      <c r="O12" s="592"/>
      <c r="P12" s="591" t="e">
        <f>_xlfn.IFERROR(F12/$G$19,0)</f>
        <v>#NAME?</v>
      </c>
      <c r="Q12" s="592"/>
      <c r="R12" s="545"/>
    </row>
    <row r="13" spans="1:18" ht="12.75">
      <c r="A13" s="545" t="s">
        <v>881</v>
      </c>
      <c r="B13" s="545"/>
      <c r="C13" s="545" t="s">
        <v>790</v>
      </c>
      <c r="D13" s="552">
        <v>50</v>
      </c>
      <c r="E13" s="564"/>
      <c r="F13" s="571" t="e">
        <f>_xlfn.IFERROR(D13,0)</f>
        <v>#NAME?</v>
      </c>
      <c r="G13" s="590"/>
      <c r="H13" s="571" t="e">
        <f aca="true" t="shared" si="1" ref="H13:H18">F13*$J$3</f>
        <v>#NAME?</v>
      </c>
      <c r="I13" s="590"/>
      <c r="J13" s="571" t="e">
        <f aca="true" t="shared" si="2" ref="J13:J18">_xlfn.IFERROR(F13*$J$4,0)</f>
        <v>#NAME?</v>
      </c>
      <c r="K13" s="590"/>
      <c r="L13" s="571" t="e">
        <f t="shared" si="0"/>
        <v>#NAME?</v>
      </c>
      <c r="M13" s="590"/>
      <c r="N13" s="591" t="e">
        <f aca="true" t="shared" si="3" ref="N13:N18">F13/$G$51</f>
        <v>#NAME?</v>
      </c>
      <c r="O13" s="592"/>
      <c r="P13" s="591" t="e">
        <f aca="true" t="shared" si="4" ref="P13:P18">_xlfn.IFERROR(F13/$G$19,0)</f>
        <v>#NAME?</v>
      </c>
      <c r="Q13" s="592"/>
      <c r="R13" s="545"/>
    </row>
    <row r="14" spans="1:18" ht="12.75">
      <c r="A14" s="545" t="s">
        <v>882</v>
      </c>
      <c r="B14" s="545"/>
      <c r="C14" s="545" t="s">
        <v>790</v>
      </c>
      <c r="D14" s="552">
        <v>50</v>
      </c>
      <c r="E14" s="564"/>
      <c r="F14" s="571" t="e">
        <f>_xlfn.IFERROR(D14,0)</f>
        <v>#NAME?</v>
      </c>
      <c r="G14" s="590"/>
      <c r="H14" s="571" t="e">
        <f t="shared" si="1"/>
        <v>#NAME?</v>
      </c>
      <c r="I14" s="590"/>
      <c r="J14" s="571" t="e">
        <f t="shared" si="2"/>
        <v>#NAME?</v>
      </c>
      <c r="K14" s="590"/>
      <c r="L14" s="571" t="e">
        <f t="shared" si="0"/>
        <v>#NAME?</v>
      </c>
      <c r="M14" s="590"/>
      <c r="N14" s="591" t="e">
        <f t="shared" si="3"/>
        <v>#NAME?</v>
      </c>
      <c r="O14" s="592"/>
      <c r="P14" s="591" t="e">
        <f t="shared" si="4"/>
        <v>#NAME?</v>
      </c>
      <c r="Q14" s="592"/>
      <c r="R14" s="545"/>
    </row>
    <row r="15" spans="1:18" ht="12.75">
      <c r="A15" s="545" t="s">
        <v>883</v>
      </c>
      <c r="B15" s="545"/>
      <c r="C15" s="545" t="s">
        <v>790</v>
      </c>
      <c r="D15" s="552">
        <v>50</v>
      </c>
      <c r="E15" s="564"/>
      <c r="F15" s="571" t="e">
        <f>_xlfn.IFERROR(D15,0)</f>
        <v>#NAME?</v>
      </c>
      <c r="G15" s="590"/>
      <c r="H15" s="571" t="e">
        <f t="shared" si="1"/>
        <v>#NAME?</v>
      </c>
      <c r="I15" s="590"/>
      <c r="J15" s="571" t="e">
        <f t="shared" si="2"/>
        <v>#NAME?</v>
      </c>
      <c r="K15" s="590"/>
      <c r="L15" s="571" t="e">
        <f t="shared" si="0"/>
        <v>#NAME?</v>
      </c>
      <c r="M15" s="590"/>
      <c r="N15" s="591" t="e">
        <f t="shared" si="3"/>
        <v>#NAME?</v>
      </c>
      <c r="O15" s="592"/>
      <c r="P15" s="591" t="e">
        <f t="shared" si="4"/>
        <v>#NAME?</v>
      </c>
      <c r="Q15" s="592"/>
      <c r="R15" s="545"/>
    </row>
    <row r="16" spans="1:18" ht="12.75">
      <c r="A16" s="545" t="s">
        <v>884</v>
      </c>
      <c r="B16" s="545"/>
      <c r="C16" s="545" t="s">
        <v>790</v>
      </c>
      <c r="D16" s="552">
        <v>50</v>
      </c>
      <c r="E16" s="564"/>
      <c r="F16" s="571" t="e">
        <f>_xlfn.IFERROR(D16,0)</f>
        <v>#NAME?</v>
      </c>
      <c r="G16" s="590"/>
      <c r="H16" s="571" t="e">
        <f t="shared" si="1"/>
        <v>#NAME?</v>
      </c>
      <c r="I16" s="590"/>
      <c r="J16" s="571" t="e">
        <f t="shared" si="2"/>
        <v>#NAME?</v>
      </c>
      <c r="K16" s="590"/>
      <c r="L16" s="571" t="e">
        <f t="shared" si="0"/>
        <v>#NAME?</v>
      </c>
      <c r="M16" s="590"/>
      <c r="N16" s="591" t="e">
        <f t="shared" si="3"/>
        <v>#NAME?</v>
      </c>
      <c r="O16" s="592"/>
      <c r="P16" s="591" t="e">
        <f t="shared" si="4"/>
        <v>#NAME?</v>
      </c>
      <c r="Q16" s="592"/>
      <c r="R16" s="545"/>
    </row>
    <row r="17" spans="1:18" ht="12.75">
      <c r="A17" s="545" t="s">
        <v>41</v>
      </c>
      <c r="B17" s="566">
        <v>0.3</v>
      </c>
      <c r="C17" s="545" t="s">
        <v>68</v>
      </c>
      <c r="D17" s="571">
        <f>eurimages*B17</f>
        <v>1500</v>
      </c>
      <c r="E17" s="564"/>
      <c r="F17" s="571" t="e">
        <f>_xlfn.IFERROR(D17*H5,0)</f>
        <v>#NAME?</v>
      </c>
      <c r="G17" s="590"/>
      <c r="H17" s="571" t="e">
        <f t="shared" si="1"/>
        <v>#NAME?</v>
      </c>
      <c r="I17" s="590"/>
      <c r="J17" s="571" t="e">
        <f t="shared" si="2"/>
        <v>#NAME?</v>
      </c>
      <c r="K17" s="590"/>
      <c r="L17" s="571" t="e">
        <f t="shared" si="0"/>
        <v>#NAME?</v>
      </c>
      <c r="M17" s="590"/>
      <c r="N17" s="591" t="e">
        <f t="shared" si="3"/>
        <v>#NAME?</v>
      </c>
      <c r="O17" s="592"/>
      <c r="P17" s="591" t="e">
        <f t="shared" si="4"/>
        <v>#NAME?</v>
      </c>
      <c r="Q17" s="592"/>
      <c r="R17" s="545"/>
    </row>
    <row r="18" spans="1:18" ht="12.75">
      <c r="A18" s="545" t="s">
        <v>69</v>
      </c>
      <c r="B18" s="566">
        <v>0.25</v>
      </c>
      <c r="C18" s="545" t="s">
        <v>70</v>
      </c>
      <c r="D18" s="571">
        <f>nftf*B18</f>
        <v>12.5</v>
      </c>
      <c r="E18" s="564"/>
      <c r="F18" s="571" t="e">
        <f>_xlfn.IFERROR(D18*H3,0)</f>
        <v>#NAME?</v>
      </c>
      <c r="G18" s="593"/>
      <c r="H18" s="571" t="e">
        <f t="shared" si="1"/>
        <v>#NAME?</v>
      </c>
      <c r="I18" s="593"/>
      <c r="J18" s="571" t="e">
        <f t="shared" si="2"/>
        <v>#NAME?</v>
      </c>
      <c r="K18" s="590"/>
      <c r="L18" s="571" t="e">
        <f t="shared" si="0"/>
        <v>#NAME?</v>
      </c>
      <c r="M18" s="590"/>
      <c r="N18" s="591" t="e">
        <f t="shared" si="3"/>
        <v>#NAME?</v>
      </c>
      <c r="O18" s="592"/>
      <c r="P18" s="591" t="e">
        <f t="shared" si="4"/>
        <v>#NAME?</v>
      </c>
      <c r="Q18" s="592"/>
      <c r="R18" s="545"/>
    </row>
    <row r="19" spans="1:18" ht="12.75">
      <c r="A19" s="545"/>
      <c r="B19" s="545"/>
      <c r="C19" s="545"/>
      <c r="D19" s="563"/>
      <c r="E19" s="564"/>
      <c r="F19" s="590"/>
      <c r="G19" s="571" t="e">
        <f>SUM(F12:F18)</f>
        <v>#NAME?</v>
      </c>
      <c r="H19" s="590"/>
      <c r="I19" s="571" t="e">
        <f>SUM(H12:H18)</f>
        <v>#NAME?</v>
      </c>
      <c r="J19" s="590"/>
      <c r="K19" s="571" t="e">
        <f>SUM(J12:J18)</f>
        <v>#NAME?</v>
      </c>
      <c r="L19" s="593"/>
      <c r="M19" s="571" t="e">
        <f>SUM(L12:L18)</f>
        <v>#NAME?</v>
      </c>
      <c r="N19" s="592"/>
      <c r="O19" s="591" t="e">
        <f>SUM(N12:N18)</f>
        <v>#NAME?</v>
      </c>
      <c r="P19" s="592"/>
      <c r="Q19" s="591" t="e">
        <f>SUM(P12:P18)</f>
        <v>#NAME?</v>
      </c>
      <c r="R19" s="545"/>
    </row>
    <row r="20" spans="1:18" ht="12.75">
      <c r="A20" s="551" t="s">
        <v>679</v>
      </c>
      <c r="B20" s="545"/>
      <c r="C20" s="545"/>
      <c r="D20" s="563"/>
      <c r="E20" s="564"/>
      <c r="F20" s="590"/>
      <c r="G20" s="590"/>
      <c r="H20" s="590"/>
      <c r="I20" s="590"/>
      <c r="J20" s="590"/>
      <c r="K20" s="590"/>
      <c r="L20" s="590"/>
      <c r="M20" s="590"/>
      <c r="N20" s="592"/>
      <c r="O20" s="592"/>
      <c r="P20" s="592"/>
      <c r="Q20" s="592"/>
      <c r="R20" s="545"/>
    </row>
    <row r="21" spans="1:18" ht="12.75">
      <c r="A21" s="565" t="s">
        <v>180</v>
      </c>
      <c r="B21" s="545"/>
      <c r="C21" s="545"/>
      <c r="D21" s="563"/>
      <c r="E21" s="564"/>
      <c r="F21" s="590"/>
      <c r="G21" s="590"/>
      <c r="H21" s="593"/>
      <c r="I21" s="590"/>
      <c r="J21" s="590"/>
      <c r="K21" s="590"/>
      <c r="L21" s="590"/>
      <c r="M21" s="590"/>
      <c r="N21" s="592"/>
      <c r="O21" s="592"/>
      <c r="P21" s="592"/>
      <c r="Q21" s="592"/>
      <c r="R21" s="545"/>
    </row>
    <row r="22" spans="1:18" ht="12.75">
      <c r="A22" s="545" t="s">
        <v>680</v>
      </c>
      <c r="B22" s="545"/>
      <c r="C22" s="545" t="s">
        <v>792</v>
      </c>
      <c r="D22" s="552">
        <v>50</v>
      </c>
      <c r="E22" s="564"/>
      <c r="F22" s="571" t="e">
        <f>_xlfn.IFERROR(D22*$H$3,0)</f>
        <v>#NAME?</v>
      </c>
      <c r="G22" s="590"/>
      <c r="H22" s="571" t="e">
        <f aca="true" t="shared" si="5" ref="H22:H28">F22*$J$3</f>
        <v>#NAME?</v>
      </c>
      <c r="I22" s="590"/>
      <c r="J22" s="571" t="e">
        <f aca="true" t="shared" si="6" ref="J22:J28">_xlfn.IFERROR(F22*$J$4,0)</f>
        <v>#NAME?</v>
      </c>
      <c r="K22" s="590"/>
      <c r="L22" s="571" t="e">
        <f aca="true" t="shared" si="7" ref="L22:L28">_xlfn.IFERROR(F22*$J$5,0)</f>
        <v>#NAME?</v>
      </c>
      <c r="M22" s="590"/>
      <c r="N22" s="591" t="e">
        <f>F22/$G$51</f>
        <v>#NAME?</v>
      </c>
      <c r="O22" s="592"/>
      <c r="P22" s="591" t="e">
        <f>_xlfn.IFERROR(F22/$G$29,0)</f>
        <v>#NAME?</v>
      </c>
      <c r="Q22" s="592"/>
      <c r="R22" s="545"/>
    </row>
    <row r="23" spans="1:18" ht="12.75">
      <c r="A23" s="545" t="s">
        <v>887</v>
      </c>
      <c r="B23" s="545"/>
      <c r="C23" s="545" t="s">
        <v>792</v>
      </c>
      <c r="D23" s="552">
        <v>50</v>
      </c>
      <c r="E23" s="564"/>
      <c r="F23" s="571" t="e">
        <f>_xlfn.IFERROR(D23*$H$3,0)</f>
        <v>#NAME?</v>
      </c>
      <c r="G23" s="590"/>
      <c r="H23" s="571" t="e">
        <f t="shared" si="5"/>
        <v>#NAME?</v>
      </c>
      <c r="I23" s="590"/>
      <c r="J23" s="571" t="e">
        <f t="shared" si="6"/>
        <v>#NAME?</v>
      </c>
      <c r="K23" s="590"/>
      <c r="L23" s="571" t="e">
        <f t="shared" si="7"/>
        <v>#NAME?</v>
      </c>
      <c r="M23" s="590"/>
      <c r="N23" s="591" t="e">
        <f aca="true" t="shared" si="8" ref="N23:N28">F23/$G$51</f>
        <v>#NAME?</v>
      </c>
      <c r="O23" s="592"/>
      <c r="P23" s="591" t="e">
        <f aca="true" t="shared" si="9" ref="P23:P28">_xlfn.IFERROR(F23/$G$29,0)</f>
        <v>#NAME?</v>
      </c>
      <c r="Q23" s="592"/>
      <c r="R23" s="545"/>
    </row>
    <row r="24" spans="1:18" ht="12.75">
      <c r="A24" s="545"/>
      <c r="B24" s="545"/>
      <c r="C24" s="545" t="s">
        <v>792</v>
      </c>
      <c r="D24" s="552">
        <v>50</v>
      </c>
      <c r="E24" s="564"/>
      <c r="F24" s="571" t="e">
        <f>_xlfn.IFERROR(D24*$H$3,0)</f>
        <v>#NAME?</v>
      </c>
      <c r="G24" s="590"/>
      <c r="H24" s="571" t="e">
        <f t="shared" si="5"/>
        <v>#NAME?</v>
      </c>
      <c r="I24" s="590"/>
      <c r="J24" s="571" t="e">
        <f t="shared" si="6"/>
        <v>#NAME?</v>
      </c>
      <c r="K24" s="590"/>
      <c r="L24" s="571" t="e">
        <f t="shared" si="7"/>
        <v>#NAME?</v>
      </c>
      <c r="M24" s="590"/>
      <c r="N24" s="591" t="e">
        <f t="shared" si="8"/>
        <v>#NAME?</v>
      </c>
      <c r="O24" s="592"/>
      <c r="P24" s="591" t="e">
        <f t="shared" si="9"/>
        <v>#NAME?</v>
      </c>
      <c r="Q24" s="592"/>
      <c r="R24" s="545"/>
    </row>
    <row r="25" spans="1:18" ht="12.75">
      <c r="A25" s="545"/>
      <c r="B25" s="545"/>
      <c r="C25" s="545" t="s">
        <v>792</v>
      </c>
      <c r="D25" s="552">
        <v>50</v>
      </c>
      <c r="E25" s="564"/>
      <c r="F25" s="571" t="e">
        <f>_xlfn.IFERROR(D25*$H$3,0)</f>
        <v>#NAME?</v>
      </c>
      <c r="G25" s="590"/>
      <c r="H25" s="571" t="e">
        <f t="shared" si="5"/>
        <v>#NAME?</v>
      </c>
      <c r="I25" s="590"/>
      <c r="J25" s="571" t="e">
        <f t="shared" si="6"/>
        <v>#NAME?</v>
      </c>
      <c r="K25" s="590"/>
      <c r="L25" s="571" t="e">
        <f t="shared" si="7"/>
        <v>#NAME?</v>
      </c>
      <c r="M25" s="590"/>
      <c r="N25" s="591" t="e">
        <f t="shared" si="8"/>
        <v>#NAME?</v>
      </c>
      <c r="O25" s="592"/>
      <c r="P25" s="591" t="e">
        <f t="shared" si="9"/>
        <v>#NAME?</v>
      </c>
      <c r="Q25" s="592"/>
      <c r="R25" s="545"/>
    </row>
    <row r="26" spans="1:18" ht="12.75">
      <c r="A26" s="545"/>
      <c r="B26" s="545"/>
      <c r="C26" s="545" t="s">
        <v>792</v>
      </c>
      <c r="D26" s="552">
        <v>50</v>
      </c>
      <c r="E26" s="564"/>
      <c r="F26" s="571" t="e">
        <f>_xlfn.IFERROR(D26*$H$3,0)</f>
        <v>#NAME?</v>
      </c>
      <c r="G26" s="590"/>
      <c r="H26" s="571" t="e">
        <f t="shared" si="5"/>
        <v>#NAME?</v>
      </c>
      <c r="I26" s="590"/>
      <c r="J26" s="571" t="e">
        <f t="shared" si="6"/>
        <v>#NAME?</v>
      </c>
      <c r="K26" s="590"/>
      <c r="L26" s="571" t="e">
        <f t="shared" si="7"/>
        <v>#NAME?</v>
      </c>
      <c r="M26" s="590"/>
      <c r="N26" s="591" t="e">
        <f t="shared" si="8"/>
        <v>#NAME?</v>
      </c>
      <c r="O26" s="592"/>
      <c r="P26" s="591" t="e">
        <f t="shared" si="9"/>
        <v>#NAME?</v>
      </c>
      <c r="Q26" s="592"/>
      <c r="R26" s="545"/>
    </row>
    <row r="27" spans="1:18" ht="12.75">
      <c r="A27" s="545" t="s">
        <v>442</v>
      </c>
      <c r="B27" s="566">
        <v>0.2</v>
      </c>
      <c r="C27" s="545" t="s">
        <v>71</v>
      </c>
      <c r="D27" s="571">
        <f>eurimages*B27</f>
        <v>1000</v>
      </c>
      <c r="E27" s="564"/>
      <c r="F27" s="571" t="e">
        <f>_xlfn.IFERROR(D27*$H$5,0)</f>
        <v>#NAME?</v>
      </c>
      <c r="G27" s="590"/>
      <c r="H27" s="571" t="e">
        <f t="shared" si="5"/>
        <v>#NAME?</v>
      </c>
      <c r="I27" s="590"/>
      <c r="J27" s="571" t="e">
        <f t="shared" si="6"/>
        <v>#NAME?</v>
      </c>
      <c r="K27" s="590"/>
      <c r="L27" s="571" t="e">
        <f t="shared" si="7"/>
        <v>#NAME?</v>
      </c>
      <c r="M27" s="590"/>
      <c r="N27" s="591" t="e">
        <f t="shared" si="8"/>
        <v>#NAME?</v>
      </c>
      <c r="O27" s="592"/>
      <c r="P27" s="591" t="e">
        <f t="shared" si="9"/>
        <v>#NAME?</v>
      </c>
      <c r="Q27" s="592"/>
      <c r="R27" s="545"/>
    </row>
    <row r="28" spans="1:18" ht="12.75">
      <c r="A28" s="545" t="s">
        <v>43</v>
      </c>
      <c r="B28" s="566">
        <v>0.25</v>
      </c>
      <c r="C28" s="545" t="s">
        <v>44</v>
      </c>
      <c r="D28" s="571">
        <f>nftf*B28</f>
        <v>12.5</v>
      </c>
      <c r="E28" s="564"/>
      <c r="F28" s="571" t="e">
        <f>_xlfn.IFERROR(D28/$H$3,0)</f>
        <v>#NAME?</v>
      </c>
      <c r="G28" s="593"/>
      <c r="H28" s="571" t="e">
        <f t="shared" si="5"/>
        <v>#NAME?</v>
      </c>
      <c r="I28" s="593"/>
      <c r="J28" s="571" t="e">
        <f t="shared" si="6"/>
        <v>#NAME?</v>
      </c>
      <c r="K28" s="590"/>
      <c r="L28" s="571" t="e">
        <f t="shared" si="7"/>
        <v>#NAME?</v>
      </c>
      <c r="M28" s="590"/>
      <c r="N28" s="591" t="e">
        <f t="shared" si="8"/>
        <v>#NAME?</v>
      </c>
      <c r="O28" s="592"/>
      <c r="P28" s="591" t="e">
        <f t="shared" si="9"/>
        <v>#NAME?</v>
      </c>
      <c r="Q28" s="592"/>
      <c r="R28" s="545"/>
    </row>
    <row r="29" spans="1:18" ht="12.75">
      <c r="A29" s="545"/>
      <c r="B29" s="545"/>
      <c r="C29" s="545"/>
      <c r="D29" s="563"/>
      <c r="E29" s="564"/>
      <c r="F29" s="590"/>
      <c r="G29" s="571" t="e">
        <f>SUM(F22:F28)</f>
        <v>#NAME?</v>
      </c>
      <c r="H29" s="590"/>
      <c r="I29" s="571" t="e">
        <f>SUM(H22:H28)</f>
        <v>#NAME?</v>
      </c>
      <c r="J29" s="590"/>
      <c r="K29" s="571" t="e">
        <f>SUM(J22:J28)</f>
        <v>#NAME?</v>
      </c>
      <c r="L29" s="593"/>
      <c r="M29" s="571" t="e">
        <f>SUM(L22:L28)</f>
        <v>#NAME?</v>
      </c>
      <c r="N29" s="592"/>
      <c r="O29" s="591" t="e">
        <f>SUM(N22:N28)</f>
        <v>#NAME?</v>
      </c>
      <c r="P29" s="592"/>
      <c r="Q29" s="591" t="e">
        <f>SUM(P22:P28)</f>
        <v>#NAME?</v>
      </c>
      <c r="R29" s="545"/>
    </row>
    <row r="30" spans="1:18" ht="12.75">
      <c r="A30" s="551" t="s">
        <v>681</v>
      </c>
      <c r="B30" s="545"/>
      <c r="C30" s="545"/>
      <c r="D30" s="563"/>
      <c r="E30" s="564"/>
      <c r="F30" s="590"/>
      <c r="G30" s="590"/>
      <c r="H30" s="590"/>
      <c r="I30" s="590"/>
      <c r="J30" s="590"/>
      <c r="K30" s="590"/>
      <c r="L30" s="590"/>
      <c r="M30" s="590"/>
      <c r="N30" s="592"/>
      <c r="O30" s="592"/>
      <c r="P30" s="592"/>
      <c r="Q30" s="592"/>
      <c r="R30" s="545"/>
    </row>
    <row r="31" spans="1:18" ht="12.75">
      <c r="A31" s="565" t="s">
        <v>180</v>
      </c>
      <c r="B31" s="545"/>
      <c r="C31" s="545"/>
      <c r="D31" s="563"/>
      <c r="E31" s="564"/>
      <c r="F31" s="590"/>
      <c r="G31" s="590"/>
      <c r="H31" s="593"/>
      <c r="I31" s="590"/>
      <c r="J31" s="590"/>
      <c r="K31" s="590"/>
      <c r="L31" s="590"/>
      <c r="M31" s="590"/>
      <c r="N31" s="592"/>
      <c r="O31" s="592"/>
      <c r="P31" s="592"/>
      <c r="Q31" s="592"/>
      <c r="R31" s="545"/>
    </row>
    <row r="32" spans="1:18" ht="12.75">
      <c r="A32" s="545" t="s">
        <v>682</v>
      </c>
      <c r="B32" s="545"/>
      <c r="C32" s="545" t="s">
        <v>794</v>
      </c>
      <c r="D32" s="552">
        <v>100</v>
      </c>
      <c r="E32" s="564"/>
      <c r="F32" s="571" t="e">
        <f>_xlfn.IFERROR(D32*$H$4,0)</f>
        <v>#NAME?</v>
      </c>
      <c r="G32" s="590"/>
      <c r="H32" s="571" t="e">
        <f aca="true" t="shared" si="10" ref="H32:H38">F32*$J$3</f>
        <v>#NAME?</v>
      </c>
      <c r="I32" s="590"/>
      <c r="J32" s="571" t="e">
        <f aca="true" t="shared" si="11" ref="J32:J38">_xlfn.IFERROR(F32*$J$4,0)</f>
        <v>#NAME?</v>
      </c>
      <c r="K32" s="590"/>
      <c r="L32" s="571" t="e">
        <f aca="true" t="shared" si="12" ref="L32:L38">_xlfn.IFERROR(F32*$J$5,0)</f>
        <v>#NAME?</v>
      </c>
      <c r="M32" s="590"/>
      <c r="N32" s="591" t="e">
        <f>F32/$G$51</f>
        <v>#NAME?</v>
      </c>
      <c r="O32" s="592"/>
      <c r="P32" s="591" t="e">
        <f>_xlfn.IFERROR(F32/$G$39,0)</f>
        <v>#NAME?</v>
      </c>
      <c r="Q32" s="592"/>
      <c r="R32" s="545"/>
    </row>
    <row r="33" spans="1:18" ht="12.75">
      <c r="A33" s="545" t="s">
        <v>884</v>
      </c>
      <c r="B33" s="545"/>
      <c r="C33" s="545" t="s">
        <v>794</v>
      </c>
      <c r="D33" s="552">
        <v>100</v>
      </c>
      <c r="E33" s="564"/>
      <c r="F33" s="571" t="e">
        <f>_xlfn.IFERROR(D33*$H$4,0)</f>
        <v>#NAME?</v>
      </c>
      <c r="G33" s="590"/>
      <c r="H33" s="571" t="e">
        <f t="shared" si="10"/>
        <v>#NAME?</v>
      </c>
      <c r="I33" s="590"/>
      <c r="J33" s="571" t="e">
        <f t="shared" si="11"/>
        <v>#NAME?</v>
      </c>
      <c r="K33" s="590"/>
      <c r="L33" s="571" t="e">
        <f t="shared" si="12"/>
        <v>#NAME?</v>
      </c>
      <c r="M33" s="590"/>
      <c r="N33" s="591" t="e">
        <f aca="true" t="shared" si="13" ref="N33:N38">F33/$G$51</f>
        <v>#NAME?</v>
      </c>
      <c r="O33" s="592"/>
      <c r="P33" s="591" t="e">
        <f aca="true" t="shared" si="14" ref="P33:P38">_xlfn.IFERROR(F33/$G$39,0)</f>
        <v>#NAME?</v>
      </c>
      <c r="Q33" s="592"/>
      <c r="R33" s="545"/>
    </row>
    <row r="34" spans="1:18" ht="12.75">
      <c r="A34" s="545"/>
      <c r="B34" s="545"/>
      <c r="C34" s="545" t="s">
        <v>794</v>
      </c>
      <c r="D34" s="552">
        <v>100</v>
      </c>
      <c r="E34" s="564"/>
      <c r="F34" s="571" t="e">
        <f>_xlfn.IFERROR(D34*$H$4,0)</f>
        <v>#NAME?</v>
      </c>
      <c r="G34" s="590"/>
      <c r="H34" s="571" t="e">
        <f t="shared" si="10"/>
        <v>#NAME?</v>
      </c>
      <c r="I34" s="590"/>
      <c r="J34" s="571" t="e">
        <f t="shared" si="11"/>
        <v>#NAME?</v>
      </c>
      <c r="K34" s="590"/>
      <c r="L34" s="571" t="e">
        <f t="shared" si="12"/>
        <v>#NAME?</v>
      </c>
      <c r="M34" s="590"/>
      <c r="N34" s="591" t="e">
        <f t="shared" si="13"/>
        <v>#NAME?</v>
      </c>
      <c r="O34" s="592"/>
      <c r="P34" s="591" t="e">
        <f t="shared" si="14"/>
        <v>#NAME?</v>
      </c>
      <c r="Q34" s="592"/>
      <c r="R34" s="545"/>
    </row>
    <row r="35" spans="1:18" ht="12.75">
      <c r="A35" s="545"/>
      <c r="B35" s="545"/>
      <c r="C35" s="545" t="s">
        <v>794</v>
      </c>
      <c r="D35" s="552">
        <v>100</v>
      </c>
      <c r="E35" s="564"/>
      <c r="F35" s="571" t="e">
        <f>_xlfn.IFERROR(D35*$H$4,0)</f>
        <v>#NAME?</v>
      </c>
      <c r="G35" s="590"/>
      <c r="H35" s="571" t="e">
        <f t="shared" si="10"/>
        <v>#NAME?</v>
      </c>
      <c r="I35" s="590"/>
      <c r="J35" s="571" t="e">
        <f t="shared" si="11"/>
        <v>#NAME?</v>
      </c>
      <c r="K35" s="590"/>
      <c r="L35" s="571" t="e">
        <f t="shared" si="12"/>
        <v>#NAME?</v>
      </c>
      <c r="M35" s="590"/>
      <c r="N35" s="591" t="e">
        <f t="shared" si="13"/>
        <v>#NAME?</v>
      </c>
      <c r="O35" s="592"/>
      <c r="P35" s="591" t="e">
        <f t="shared" si="14"/>
        <v>#NAME?</v>
      </c>
      <c r="Q35" s="592"/>
      <c r="R35" s="545"/>
    </row>
    <row r="36" spans="1:18" ht="12.75">
      <c r="A36" s="545"/>
      <c r="B36" s="545"/>
      <c r="C36" s="545" t="s">
        <v>794</v>
      </c>
      <c r="D36" s="552">
        <v>100</v>
      </c>
      <c r="E36" s="564"/>
      <c r="F36" s="571" t="e">
        <f>_xlfn.IFERROR(D36*$H$4,0)</f>
        <v>#NAME?</v>
      </c>
      <c r="G36" s="590"/>
      <c r="H36" s="571" t="e">
        <f t="shared" si="10"/>
        <v>#NAME?</v>
      </c>
      <c r="I36" s="590"/>
      <c r="J36" s="571" t="e">
        <f t="shared" si="11"/>
        <v>#NAME?</v>
      </c>
      <c r="K36" s="590"/>
      <c r="L36" s="571" t="e">
        <f t="shared" si="12"/>
        <v>#NAME?</v>
      </c>
      <c r="M36" s="590"/>
      <c r="N36" s="591" t="e">
        <f t="shared" si="13"/>
        <v>#NAME?</v>
      </c>
      <c r="O36" s="592"/>
      <c r="P36" s="591" t="e">
        <f t="shared" si="14"/>
        <v>#NAME?</v>
      </c>
      <c r="Q36" s="592"/>
      <c r="R36" s="545"/>
    </row>
    <row r="37" spans="1:18" ht="12.75">
      <c r="A37" s="545" t="s">
        <v>45</v>
      </c>
      <c r="B37" s="566">
        <v>0.5</v>
      </c>
      <c r="C37" s="545" t="s">
        <v>46</v>
      </c>
      <c r="D37" s="571">
        <f>eurimages*B37</f>
        <v>2500</v>
      </c>
      <c r="E37" s="564"/>
      <c r="F37" s="571" t="e">
        <f>_xlfn.IFERROR(D37*$H$5,0)</f>
        <v>#NAME?</v>
      </c>
      <c r="G37" s="590"/>
      <c r="H37" s="571" t="e">
        <f t="shared" si="10"/>
        <v>#NAME?</v>
      </c>
      <c r="I37" s="590"/>
      <c r="J37" s="571" t="e">
        <f t="shared" si="11"/>
        <v>#NAME?</v>
      </c>
      <c r="K37" s="590"/>
      <c r="L37" s="571" t="e">
        <f t="shared" si="12"/>
        <v>#NAME?</v>
      </c>
      <c r="M37" s="590"/>
      <c r="N37" s="591" t="e">
        <f t="shared" si="13"/>
        <v>#NAME?</v>
      </c>
      <c r="O37" s="592"/>
      <c r="P37" s="591" t="e">
        <f t="shared" si="14"/>
        <v>#NAME?</v>
      </c>
      <c r="Q37" s="592"/>
      <c r="R37" s="545"/>
    </row>
    <row r="38" spans="1:18" ht="12.75">
      <c r="A38" s="545" t="s">
        <v>47</v>
      </c>
      <c r="B38" s="566">
        <v>0.25</v>
      </c>
      <c r="C38" s="545" t="s">
        <v>792</v>
      </c>
      <c r="D38" s="571">
        <f>nftf*B38</f>
        <v>12.5</v>
      </c>
      <c r="E38" s="564"/>
      <c r="F38" s="571" t="e">
        <f>_xlfn.IFERROR(D38/$H$3,0)</f>
        <v>#NAME?</v>
      </c>
      <c r="G38" s="593"/>
      <c r="H38" s="571" t="e">
        <f t="shared" si="10"/>
        <v>#NAME?</v>
      </c>
      <c r="I38" s="593"/>
      <c r="J38" s="571" t="e">
        <f t="shared" si="11"/>
        <v>#NAME?</v>
      </c>
      <c r="K38" s="590"/>
      <c r="L38" s="571" t="e">
        <f t="shared" si="12"/>
        <v>#NAME?</v>
      </c>
      <c r="M38" s="590"/>
      <c r="N38" s="591" t="e">
        <f t="shared" si="13"/>
        <v>#NAME?</v>
      </c>
      <c r="O38" s="592"/>
      <c r="P38" s="591" t="e">
        <f t="shared" si="14"/>
        <v>#NAME?</v>
      </c>
      <c r="Q38" s="592"/>
      <c r="R38" s="545"/>
    </row>
    <row r="39" spans="2:18" ht="12.75">
      <c r="B39" s="545"/>
      <c r="C39" s="545"/>
      <c r="D39" s="563"/>
      <c r="E39" s="564"/>
      <c r="F39" s="590"/>
      <c r="G39" s="571" t="e">
        <f>SUM(F32:F38)</f>
        <v>#NAME?</v>
      </c>
      <c r="H39" s="590"/>
      <c r="I39" s="571" t="e">
        <f>SUM(H32:H38)</f>
        <v>#NAME?</v>
      </c>
      <c r="J39" s="590"/>
      <c r="K39" s="571" t="e">
        <f>SUM(J32:J38)</f>
        <v>#NAME?</v>
      </c>
      <c r="L39" s="593"/>
      <c r="M39" s="571" t="e">
        <f>SUM(L32:L38)</f>
        <v>#NAME?</v>
      </c>
      <c r="N39" s="592"/>
      <c r="O39" s="591" t="e">
        <f>SUM(N32:N38)</f>
        <v>#NAME?</v>
      </c>
      <c r="P39" s="592"/>
      <c r="Q39" s="591" t="e">
        <f>SUM(P32:P38)</f>
        <v>#NAME?</v>
      </c>
      <c r="R39" s="545"/>
    </row>
    <row r="40" spans="1:18" ht="12.75">
      <c r="A40" s="551" t="s">
        <v>683</v>
      </c>
      <c r="B40" s="545"/>
      <c r="C40" s="545"/>
      <c r="D40" s="563"/>
      <c r="E40" s="564"/>
      <c r="F40" s="590"/>
      <c r="G40" s="592"/>
      <c r="H40" s="594"/>
      <c r="I40" s="592"/>
      <c r="J40" s="590"/>
      <c r="K40" s="590"/>
      <c r="L40" s="590"/>
      <c r="M40" s="590"/>
      <c r="N40" s="592"/>
      <c r="O40" s="592"/>
      <c r="P40" s="592"/>
      <c r="Q40" s="592"/>
      <c r="R40" s="545"/>
    </row>
    <row r="41" spans="1:18" ht="12.75">
      <c r="A41" s="565" t="s">
        <v>180</v>
      </c>
      <c r="B41" s="545"/>
      <c r="C41" s="545"/>
      <c r="D41" s="563"/>
      <c r="E41" s="564"/>
      <c r="F41" s="590"/>
      <c r="G41" s="592"/>
      <c r="H41" s="594"/>
      <c r="I41" s="592"/>
      <c r="J41" s="590"/>
      <c r="K41" s="590"/>
      <c r="L41" s="590"/>
      <c r="M41" s="590"/>
      <c r="N41" s="592"/>
      <c r="O41" s="592"/>
      <c r="P41" s="592"/>
      <c r="Q41" s="592"/>
      <c r="R41" s="545"/>
    </row>
    <row r="42" spans="1:18" ht="12.75">
      <c r="A42" s="545" t="s">
        <v>684</v>
      </c>
      <c r="B42" s="545"/>
      <c r="C42" s="545" t="s">
        <v>796</v>
      </c>
      <c r="D42" s="552">
        <v>100</v>
      </c>
      <c r="E42" s="564"/>
      <c r="F42" s="571" t="e">
        <f aca="true" t="shared" si="15" ref="F42:F47">_xlfn.IFERROR(D42*$H$5,0)</f>
        <v>#NAME?</v>
      </c>
      <c r="G42" s="592"/>
      <c r="H42" s="571" t="e">
        <f aca="true" t="shared" si="16" ref="H42:H48">F42*$J$3</f>
        <v>#NAME?</v>
      </c>
      <c r="I42" s="592"/>
      <c r="J42" s="571" t="e">
        <f aca="true" t="shared" si="17" ref="J42:J48">_xlfn.IFERROR(F42*$J$4,0)</f>
        <v>#NAME?</v>
      </c>
      <c r="K42" s="590"/>
      <c r="L42" s="571" t="e">
        <f aca="true" t="shared" si="18" ref="L42:L48">_xlfn.IFERROR(F42*$J$5,0)</f>
        <v>#NAME?</v>
      </c>
      <c r="M42" s="590"/>
      <c r="N42" s="591" t="e">
        <f>F42/$G$51</f>
        <v>#NAME?</v>
      </c>
      <c r="O42" s="592"/>
      <c r="P42" s="591" t="e">
        <f aca="true" t="shared" si="19" ref="P42:P48">_xlfn.IFERROR(F42/$G$49,0)</f>
        <v>#NAME?</v>
      </c>
      <c r="Q42" s="592"/>
      <c r="R42" s="545"/>
    </row>
    <row r="43" spans="1:18" ht="12.75">
      <c r="A43" s="545" t="s">
        <v>884</v>
      </c>
      <c r="B43" s="545"/>
      <c r="C43" s="545" t="s">
        <v>796</v>
      </c>
      <c r="D43" s="552">
        <v>100</v>
      </c>
      <c r="E43" s="564"/>
      <c r="F43" s="571" t="e">
        <f t="shared" si="15"/>
        <v>#NAME?</v>
      </c>
      <c r="G43" s="592"/>
      <c r="H43" s="571" t="e">
        <f t="shared" si="16"/>
        <v>#NAME?</v>
      </c>
      <c r="I43" s="592"/>
      <c r="J43" s="571" t="e">
        <f t="shared" si="17"/>
        <v>#NAME?</v>
      </c>
      <c r="K43" s="590"/>
      <c r="L43" s="571" t="e">
        <f t="shared" si="18"/>
        <v>#NAME?</v>
      </c>
      <c r="M43" s="590"/>
      <c r="N43" s="591" t="e">
        <f aca="true" t="shared" si="20" ref="N43:N48">F43/$G$51</f>
        <v>#NAME?</v>
      </c>
      <c r="O43" s="592"/>
      <c r="P43" s="591" t="e">
        <f t="shared" si="19"/>
        <v>#NAME?</v>
      </c>
      <c r="Q43" s="592"/>
      <c r="R43" s="545"/>
    </row>
    <row r="44" spans="1:18" ht="12.75">
      <c r="A44" s="545"/>
      <c r="B44" s="545"/>
      <c r="C44" s="545" t="s">
        <v>796</v>
      </c>
      <c r="D44" s="552">
        <v>100</v>
      </c>
      <c r="E44" s="564"/>
      <c r="F44" s="571" t="e">
        <f t="shared" si="15"/>
        <v>#NAME?</v>
      </c>
      <c r="G44" s="592"/>
      <c r="H44" s="571" t="e">
        <f t="shared" si="16"/>
        <v>#NAME?</v>
      </c>
      <c r="I44" s="592"/>
      <c r="J44" s="571" t="e">
        <f t="shared" si="17"/>
        <v>#NAME?</v>
      </c>
      <c r="K44" s="590"/>
      <c r="L44" s="571" t="e">
        <f t="shared" si="18"/>
        <v>#NAME?</v>
      </c>
      <c r="M44" s="590"/>
      <c r="N44" s="591" t="e">
        <f t="shared" si="20"/>
        <v>#NAME?</v>
      </c>
      <c r="O44" s="592"/>
      <c r="P44" s="591" t="e">
        <f t="shared" si="19"/>
        <v>#NAME?</v>
      </c>
      <c r="Q44" s="592"/>
      <c r="R44" s="545"/>
    </row>
    <row r="45" spans="1:18" ht="12.75">
      <c r="A45" s="545"/>
      <c r="B45" s="545"/>
      <c r="C45" s="545" t="s">
        <v>796</v>
      </c>
      <c r="D45" s="552">
        <v>100</v>
      </c>
      <c r="E45" s="564"/>
      <c r="F45" s="571" t="e">
        <f t="shared" si="15"/>
        <v>#NAME?</v>
      </c>
      <c r="G45" s="592"/>
      <c r="H45" s="571" t="e">
        <f t="shared" si="16"/>
        <v>#NAME?</v>
      </c>
      <c r="I45" s="592"/>
      <c r="J45" s="571" t="e">
        <f t="shared" si="17"/>
        <v>#NAME?</v>
      </c>
      <c r="K45" s="590"/>
      <c r="L45" s="571" t="e">
        <f t="shared" si="18"/>
        <v>#NAME?</v>
      </c>
      <c r="M45" s="590"/>
      <c r="N45" s="591" t="e">
        <f t="shared" si="20"/>
        <v>#NAME?</v>
      </c>
      <c r="O45" s="592"/>
      <c r="P45" s="591" t="e">
        <f t="shared" si="19"/>
        <v>#NAME?</v>
      </c>
      <c r="Q45" s="592"/>
      <c r="R45" s="545"/>
    </row>
    <row r="46" spans="1:18" ht="12.75">
      <c r="A46" s="545"/>
      <c r="B46" s="545"/>
      <c r="C46" s="545" t="s">
        <v>796</v>
      </c>
      <c r="D46" s="552">
        <v>100</v>
      </c>
      <c r="E46" s="564"/>
      <c r="F46" s="571" t="e">
        <f t="shared" si="15"/>
        <v>#NAME?</v>
      </c>
      <c r="G46" s="592"/>
      <c r="H46" s="571" t="e">
        <f t="shared" si="16"/>
        <v>#NAME?</v>
      </c>
      <c r="I46" s="592"/>
      <c r="J46" s="571" t="e">
        <f t="shared" si="17"/>
        <v>#NAME?</v>
      </c>
      <c r="K46" s="590"/>
      <c r="L46" s="571" t="e">
        <f t="shared" si="18"/>
        <v>#NAME?</v>
      </c>
      <c r="M46" s="590"/>
      <c r="N46" s="591" t="e">
        <f t="shared" si="20"/>
        <v>#NAME?</v>
      </c>
      <c r="O46" s="592"/>
      <c r="P46" s="591" t="e">
        <f t="shared" si="19"/>
        <v>#NAME?</v>
      </c>
      <c r="Q46" s="592"/>
      <c r="R46" s="545"/>
    </row>
    <row r="47" spans="1:18" ht="12.75">
      <c r="A47" s="545" t="s">
        <v>45</v>
      </c>
      <c r="B47" s="566">
        <v>0</v>
      </c>
      <c r="C47" s="545" t="s">
        <v>796</v>
      </c>
      <c r="D47" s="571">
        <f>eurimages*B47</f>
        <v>0</v>
      </c>
      <c r="E47" s="564"/>
      <c r="F47" s="571" t="e">
        <f t="shared" si="15"/>
        <v>#NAME?</v>
      </c>
      <c r="G47" s="592"/>
      <c r="H47" s="571" t="e">
        <f t="shared" si="16"/>
        <v>#NAME?</v>
      </c>
      <c r="I47" s="592"/>
      <c r="J47" s="571" t="e">
        <f t="shared" si="17"/>
        <v>#NAME?</v>
      </c>
      <c r="K47" s="590"/>
      <c r="L47" s="571" t="e">
        <f t="shared" si="18"/>
        <v>#NAME?</v>
      </c>
      <c r="M47" s="590"/>
      <c r="N47" s="591" t="e">
        <f t="shared" si="20"/>
        <v>#NAME?</v>
      </c>
      <c r="O47" s="592"/>
      <c r="P47" s="591" t="e">
        <f t="shared" si="19"/>
        <v>#NAME?</v>
      </c>
      <c r="Q47" s="592"/>
      <c r="R47" s="545"/>
    </row>
    <row r="48" spans="1:18" ht="12.75">
      <c r="A48" s="545" t="s">
        <v>48</v>
      </c>
      <c r="B48" s="566">
        <v>0.25</v>
      </c>
      <c r="C48" s="545" t="s">
        <v>792</v>
      </c>
      <c r="D48" s="571">
        <f>nftf*B48</f>
        <v>12.5</v>
      </c>
      <c r="E48" s="564"/>
      <c r="F48" s="571" t="e">
        <f>_xlfn.IFERROR(D48/$H$3,0)</f>
        <v>#NAME?</v>
      </c>
      <c r="G48" s="592"/>
      <c r="H48" s="571" t="e">
        <f t="shared" si="16"/>
        <v>#NAME?</v>
      </c>
      <c r="I48" s="592"/>
      <c r="J48" s="571" t="e">
        <f t="shared" si="17"/>
        <v>#NAME?</v>
      </c>
      <c r="K48" s="590"/>
      <c r="L48" s="571" t="e">
        <f t="shared" si="18"/>
        <v>#NAME?</v>
      </c>
      <c r="M48" s="590"/>
      <c r="N48" s="591" t="e">
        <f t="shared" si="20"/>
        <v>#NAME?</v>
      </c>
      <c r="O48" s="592"/>
      <c r="P48" s="591" t="e">
        <f t="shared" si="19"/>
        <v>#NAME?</v>
      </c>
      <c r="Q48" s="592"/>
      <c r="R48" s="545"/>
    </row>
    <row r="49" spans="1:18" ht="12.75">
      <c r="A49" s="545"/>
      <c r="B49" s="545"/>
      <c r="C49" s="545"/>
      <c r="D49" s="563"/>
      <c r="E49" s="564"/>
      <c r="F49" s="590"/>
      <c r="G49" s="571" t="e">
        <f>SUM(F42:F48)</f>
        <v>#NAME?</v>
      </c>
      <c r="H49" s="594"/>
      <c r="I49" s="571" t="e">
        <f>SUM(H42:H48)</f>
        <v>#NAME?</v>
      </c>
      <c r="J49" s="590"/>
      <c r="K49" s="571" t="e">
        <f>SUM(J42:J48)</f>
        <v>#NAME?</v>
      </c>
      <c r="L49" s="590"/>
      <c r="M49" s="571" t="e">
        <f>SUM(L42:L48)</f>
        <v>#NAME?</v>
      </c>
      <c r="N49" s="592"/>
      <c r="O49" s="591" t="e">
        <f>SUM(N42:N48)</f>
        <v>#NAME?</v>
      </c>
      <c r="P49" s="592"/>
      <c r="Q49" s="591" t="e">
        <f>SUM(P42:P48)</f>
        <v>#NAME?</v>
      </c>
      <c r="R49" s="545"/>
    </row>
    <row r="50" spans="1:18" ht="12.75">
      <c r="A50" s="545"/>
      <c r="B50" s="545"/>
      <c r="C50" s="545"/>
      <c r="D50" s="563"/>
      <c r="E50" s="564"/>
      <c r="F50" s="590"/>
      <c r="G50" s="593"/>
      <c r="H50" s="594"/>
      <c r="I50" s="593"/>
      <c r="J50" s="590"/>
      <c r="K50" s="590"/>
      <c r="L50" s="590"/>
      <c r="M50" s="590"/>
      <c r="N50" s="592"/>
      <c r="O50" s="592"/>
      <c r="P50" s="592"/>
      <c r="Q50" s="592"/>
      <c r="R50" s="545"/>
    </row>
    <row r="51" spans="1:18" ht="12.75">
      <c r="A51" s="551" t="s">
        <v>176</v>
      </c>
      <c r="B51" s="568"/>
      <c r="C51" s="551"/>
      <c r="D51" s="567"/>
      <c r="E51" s="569"/>
      <c r="F51" s="594"/>
      <c r="G51" s="595" t="e">
        <f>SUM(G19:G49)</f>
        <v>#NAME?</v>
      </c>
      <c r="H51" s="594"/>
      <c r="I51" s="595" t="e">
        <f>SUM(I19:I49)</f>
        <v>#NAME?</v>
      </c>
      <c r="J51" s="594"/>
      <c r="K51" s="595" t="e">
        <f>SUM(K19:K49)</f>
        <v>#NAME?</v>
      </c>
      <c r="L51" s="594"/>
      <c r="M51" s="595" t="e">
        <f>SUM(M19:M49)</f>
        <v>#NAME?</v>
      </c>
      <c r="N51" s="596"/>
      <c r="O51" s="597" t="e">
        <f>SUM(O19:O49)</f>
        <v>#NAME?</v>
      </c>
      <c r="P51" s="596"/>
      <c r="Q51" s="596"/>
      <c r="R51" s="545"/>
    </row>
    <row r="52" spans="4:13" ht="12.75">
      <c r="D52" s="570"/>
      <c r="E52" s="570"/>
      <c r="F52" s="570"/>
      <c r="G52" s="570"/>
      <c r="H52" s="570"/>
      <c r="I52" s="570"/>
      <c r="J52" s="570"/>
      <c r="K52" s="570"/>
      <c r="L52" s="570"/>
      <c r="M52" s="570"/>
    </row>
    <row r="53" spans="4:13" ht="12.75">
      <c r="D53" s="570"/>
      <c r="E53" s="570"/>
      <c r="F53" s="570"/>
      <c r="J53" s="570"/>
      <c r="K53" s="570"/>
      <c r="L53" s="570"/>
      <c r="M53" s="570"/>
    </row>
  </sheetData>
  <sheetProtection/>
  <printOptions/>
  <pageMargins left="0.7900000000000001" right="0.7900000000000001" top="1" bottom="1" header="0" footer="0"/>
  <pageSetup fitToHeight="1" fitToWidth="1" orientation="landscape" paperSize="10" scale="59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L21" sqref="L21"/>
    </sheetView>
  </sheetViews>
  <sheetFormatPr defaultColWidth="12.421875" defaultRowHeight="12.75" outlineLevelCol="1"/>
  <cols>
    <col min="1" max="1" width="40.421875" style="541" customWidth="1"/>
    <col min="2" max="2" width="10.7109375" style="541" customWidth="1"/>
    <col min="3" max="3" width="11.7109375" style="541" customWidth="1"/>
    <col min="4" max="4" width="0.42578125" style="541" customWidth="1"/>
    <col min="5" max="5" width="12.00390625" style="541" customWidth="1" outlineLevel="1"/>
    <col min="6" max="6" width="11.421875" style="541" customWidth="1" outlineLevel="1"/>
    <col min="7" max="7" width="12.7109375" style="541" customWidth="1"/>
    <col min="8" max="8" width="13.7109375" style="541" customWidth="1"/>
    <col min="9" max="9" width="12.8515625" style="541" customWidth="1"/>
    <col min="10" max="10" width="12.7109375" style="541" customWidth="1"/>
    <col min="11" max="11" width="12.7109375" style="541" hidden="1" customWidth="1" outlineLevel="1"/>
    <col min="12" max="12" width="12.7109375" style="541" customWidth="1" collapsed="1"/>
    <col min="13" max="14" width="12.8515625" style="541" customWidth="1"/>
    <col min="15" max="15" width="10.421875" style="541" customWidth="1"/>
    <col min="16" max="18" width="8.7109375" style="541" customWidth="1"/>
    <col min="19" max="19" width="20.8515625" style="541" customWidth="1"/>
    <col min="20" max="16384" width="12.421875" style="541" customWidth="1"/>
  </cols>
  <sheetData>
    <row r="1" spans="1:9" ht="18.75" thickBot="1">
      <c r="A1" s="540" t="s">
        <v>963</v>
      </c>
      <c r="I1" s="603"/>
    </row>
    <row r="2" spans="1:11" ht="18.75" thickBot="1">
      <c r="A2" s="540" t="s">
        <v>284</v>
      </c>
      <c r="I2" s="604"/>
      <c r="K2" s="605" t="s">
        <v>754</v>
      </c>
    </row>
    <row r="3" spans="1:11" ht="12.75">
      <c r="A3" s="548" t="s">
        <v>964</v>
      </c>
      <c r="I3" s="606"/>
      <c r="K3" s="607" t="s">
        <v>790</v>
      </c>
    </row>
    <row r="4" spans="1:15" ht="12.75">
      <c r="A4" s="554" t="s">
        <v>965</v>
      </c>
      <c r="I4" s="606"/>
      <c r="K4" s="608" t="s">
        <v>792</v>
      </c>
      <c r="M4" s="562"/>
      <c r="N4" s="562"/>
      <c r="O4" s="562"/>
    </row>
    <row r="5" spans="1:11" ht="12.75">
      <c r="A5" s="549"/>
      <c r="I5" s="606"/>
      <c r="K5" s="608" t="s">
        <v>796</v>
      </c>
    </row>
    <row r="6" spans="1:17" ht="13.5" thickBot="1">
      <c r="A6" s="549" t="s">
        <v>20</v>
      </c>
      <c r="K6" s="609" t="s">
        <v>643</v>
      </c>
      <c r="Q6" s="554"/>
    </row>
    <row r="8" spans="1:14" s="562" customFormat="1" ht="15.75">
      <c r="A8" s="730" t="s">
        <v>966</v>
      </c>
      <c r="B8" s="610" t="s">
        <v>633</v>
      </c>
      <c r="C8" s="611" t="s">
        <v>634</v>
      </c>
      <c r="D8" s="612"/>
      <c r="E8" s="612" t="s">
        <v>755</v>
      </c>
      <c r="F8" s="612" t="s">
        <v>790</v>
      </c>
      <c r="G8" s="743" t="s">
        <v>790</v>
      </c>
      <c r="H8" s="610" t="s">
        <v>635</v>
      </c>
      <c r="I8" s="610" t="s">
        <v>636</v>
      </c>
      <c r="K8" s="541"/>
      <c r="M8" s="541"/>
      <c r="N8" s="541"/>
    </row>
    <row r="9" spans="1:9" ht="12.75">
      <c r="A9" s="613" t="s">
        <v>967</v>
      </c>
      <c r="B9" s="741" t="s">
        <v>790</v>
      </c>
      <c r="C9" s="552">
        <v>50</v>
      </c>
      <c r="D9" s="564"/>
      <c r="E9" s="621">
        <f>IF(B9="SEK",1,IF(B9="DKK",$B$38,IF(B9="EUR",$B$39,IF(B9="NOK",$B$37,0))))</f>
        <v>1</v>
      </c>
      <c r="F9" s="622">
        <f>C9*E9</f>
        <v>50</v>
      </c>
      <c r="G9" s="571">
        <f>F9/(IF($G$8="SEK",1,IF($G$8="NOK",$B$37,IF($G$8="DKR",$B$38,IF($G$8="EUR",$B$39,0)))))</f>
        <v>50</v>
      </c>
      <c r="H9" s="623">
        <f aca="true" t="shared" si="0" ref="H9:H27">G9/$G$28</f>
        <v>0.0508130081300813</v>
      </c>
      <c r="I9" s="545"/>
    </row>
    <row r="10" spans="1:9" ht="12.75">
      <c r="A10" s="613" t="s">
        <v>799</v>
      </c>
      <c r="B10" s="741" t="s">
        <v>790</v>
      </c>
      <c r="C10" s="552">
        <v>50</v>
      </c>
      <c r="D10" s="564"/>
      <c r="E10" s="621">
        <f aca="true" t="shared" si="1" ref="E10:E27">IF(B10="SEK",1,IF(B10="DKK",$B$38,IF(B10="EUR",$B$39,IF(B10="NOK",$B$37,0))))</f>
        <v>1</v>
      </c>
      <c r="F10" s="622">
        <f aca="true" t="shared" si="2" ref="F10:F27">C10*E10</f>
        <v>50</v>
      </c>
      <c r="G10" s="571">
        <f aca="true" t="shared" si="3" ref="G10:G27">F10/(IF($G$8="SEK",1,IF($G$8="NOK",$B$37,IF($G$8="DKR",$B$38,IF($G$8="EUR",$B$39,0)))))</f>
        <v>50</v>
      </c>
      <c r="H10" s="623">
        <f t="shared" si="0"/>
        <v>0.0508130081300813</v>
      </c>
      <c r="I10" s="545"/>
    </row>
    <row r="11" spans="1:11" ht="12.75">
      <c r="A11" s="613" t="s">
        <v>968</v>
      </c>
      <c r="B11" s="741" t="s">
        <v>790</v>
      </c>
      <c r="C11" s="552">
        <v>50</v>
      </c>
      <c r="D11" s="564"/>
      <c r="E11" s="621">
        <f t="shared" si="1"/>
        <v>1</v>
      </c>
      <c r="F11" s="622">
        <f t="shared" si="2"/>
        <v>50</v>
      </c>
      <c r="G11" s="571">
        <f t="shared" si="3"/>
        <v>50</v>
      </c>
      <c r="H11" s="623">
        <f t="shared" si="0"/>
        <v>0.0508130081300813</v>
      </c>
      <c r="I11" s="545"/>
      <c r="K11" s="614"/>
    </row>
    <row r="12" spans="1:11" ht="12.75">
      <c r="A12" s="613" t="s">
        <v>873</v>
      </c>
      <c r="B12" s="741" t="s">
        <v>790</v>
      </c>
      <c r="C12" s="552">
        <v>50</v>
      </c>
      <c r="D12" s="564"/>
      <c r="E12" s="621">
        <f t="shared" si="1"/>
        <v>1</v>
      </c>
      <c r="F12" s="622">
        <f t="shared" si="2"/>
        <v>50</v>
      </c>
      <c r="G12" s="571">
        <f t="shared" si="3"/>
        <v>50</v>
      </c>
      <c r="H12" s="623">
        <f t="shared" si="0"/>
        <v>0.0508130081300813</v>
      </c>
      <c r="I12" s="545"/>
      <c r="K12" s="614"/>
    </row>
    <row r="13" spans="1:9" ht="12.75">
      <c r="A13" s="613" t="s">
        <v>874</v>
      </c>
      <c r="B13" s="741" t="s">
        <v>790</v>
      </c>
      <c r="C13" s="552">
        <v>50</v>
      </c>
      <c r="D13" s="564"/>
      <c r="E13" s="621">
        <f t="shared" si="1"/>
        <v>1</v>
      </c>
      <c r="F13" s="622">
        <f t="shared" si="2"/>
        <v>50</v>
      </c>
      <c r="G13" s="571">
        <f t="shared" si="3"/>
        <v>50</v>
      </c>
      <c r="H13" s="623">
        <f t="shared" si="0"/>
        <v>0.0508130081300813</v>
      </c>
      <c r="I13" s="545"/>
    </row>
    <row r="14" spans="1:9" ht="12.75">
      <c r="A14" s="613" t="s">
        <v>875</v>
      </c>
      <c r="B14" s="741" t="s">
        <v>796</v>
      </c>
      <c r="C14" s="552">
        <v>50</v>
      </c>
      <c r="D14" s="564"/>
      <c r="E14" s="621">
        <f t="shared" si="1"/>
        <v>9.27</v>
      </c>
      <c r="F14" s="622">
        <f>C14*E14</f>
        <v>463.5</v>
      </c>
      <c r="G14" s="571">
        <f t="shared" si="3"/>
        <v>463.5</v>
      </c>
      <c r="H14" s="623">
        <f t="shared" si="0"/>
        <v>0.47103658536585363</v>
      </c>
      <c r="I14" s="545"/>
    </row>
    <row r="15" spans="1:9" ht="12.75">
      <c r="A15" s="541" t="s">
        <v>876</v>
      </c>
      <c r="B15" s="741" t="s">
        <v>643</v>
      </c>
      <c r="C15" s="552">
        <v>50</v>
      </c>
      <c r="D15" s="564"/>
      <c r="E15" s="621">
        <f t="shared" si="1"/>
        <v>1.24</v>
      </c>
      <c r="F15" s="622">
        <f t="shared" si="2"/>
        <v>62</v>
      </c>
      <c r="G15" s="571">
        <f t="shared" si="3"/>
        <v>62</v>
      </c>
      <c r="H15" s="623">
        <f t="shared" si="0"/>
        <v>0.06300813008130081</v>
      </c>
      <c r="I15" s="545"/>
    </row>
    <row r="16" spans="1:9" ht="12.75">
      <c r="A16" s="613" t="s">
        <v>876</v>
      </c>
      <c r="B16" s="741" t="s">
        <v>790</v>
      </c>
      <c r="C16" s="552">
        <v>50</v>
      </c>
      <c r="D16" s="564"/>
      <c r="E16" s="621">
        <f t="shared" si="1"/>
        <v>1</v>
      </c>
      <c r="F16" s="622">
        <f t="shared" si="2"/>
        <v>50</v>
      </c>
      <c r="G16" s="571">
        <f t="shared" si="3"/>
        <v>50</v>
      </c>
      <c r="H16" s="623">
        <f t="shared" si="0"/>
        <v>0.0508130081300813</v>
      </c>
      <c r="I16" s="545"/>
    </row>
    <row r="17" spans="1:9" ht="12.75">
      <c r="A17" s="613" t="s">
        <v>69</v>
      </c>
      <c r="B17" s="741" t="s">
        <v>792</v>
      </c>
      <c r="C17" s="552">
        <v>50</v>
      </c>
      <c r="D17" s="564"/>
      <c r="E17" s="621">
        <f t="shared" si="1"/>
        <v>1.17</v>
      </c>
      <c r="F17" s="622">
        <f t="shared" si="2"/>
        <v>58.5</v>
      </c>
      <c r="G17" s="571">
        <f t="shared" si="3"/>
        <v>58.5</v>
      </c>
      <c r="H17" s="623">
        <f t="shared" si="0"/>
        <v>0.05945121951219512</v>
      </c>
      <c r="I17" s="545"/>
    </row>
    <row r="18" spans="1:9" ht="12.75">
      <c r="A18" s="613"/>
      <c r="B18" s="741" t="s">
        <v>796</v>
      </c>
      <c r="C18" s="552"/>
      <c r="D18" s="564"/>
      <c r="E18" s="621">
        <f t="shared" si="1"/>
        <v>9.27</v>
      </c>
      <c r="F18" s="622">
        <f t="shared" si="2"/>
        <v>0</v>
      </c>
      <c r="G18" s="571">
        <f t="shared" si="3"/>
        <v>0</v>
      </c>
      <c r="H18" s="623">
        <f t="shared" si="0"/>
        <v>0</v>
      </c>
      <c r="I18" s="545"/>
    </row>
    <row r="19" spans="1:9" ht="12.75">
      <c r="A19" s="731" t="s">
        <v>877</v>
      </c>
      <c r="B19" s="741" t="s">
        <v>790</v>
      </c>
      <c r="C19" s="552"/>
      <c r="D19" s="564"/>
      <c r="E19" s="621">
        <f t="shared" si="1"/>
        <v>1</v>
      </c>
      <c r="F19" s="622">
        <f t="shared" si="2"/>
        <v>0</v>
      </c>
      <c r="G19" s="571">
        <f t="shared" si="3"/>
        <v>0</v>
      </c>
      <c r="H19" s="623">
        <f t="shared" si="0"/>
        <v>0</v>
      </c>
      <c r="I19" s="545"/>
    </row>
    <row r="20" spans="1:9" ht="12.75">
      <c r="A20" s="613" t="s">
        <v>967</v>
      </c>
      <c r="B20" s="741" t="s">
        <v>790</v>
      </c>
      <c r="C20" s="552">
        <v>50</v>
      </c>
      <c r="D20" s="564"/>
      <c r="E20" s="621">
        <f t="shared" si="1"/>
        <v>1</v>
      </c>
      <c r="F20" s="622">
        <f t="shared" si="2"/>
        <v>50</v>
      </c>
      <c r="G20" s="571">
        <f t="shared" si="3"/>
        <v>50</v>
      </c>
      <c r="H20" s="623">
        <f t="shared" si="0"/>
        <v>0.0508130081300813</v>
      </c>
      <c r="I20" s="545"/>
    </row>
    <row r="21" spans="1:9" ht="12.75">
      <c r="A21" s="613" t="s">
        <v>878</v>
      </c>
      <c r="B21" s="741" t="s">
        <v>790</v>
      </c>
      <c r="C21" s="552">
        <v>50</v>
      </c>
      <c r="D21" s="564"/>
      <c r="E21" s="621">
        <f t="shared" si="1"/>
        <v>1</v>
      </c>
      <c r="F21" s="622">
        <f t="shared" si="2"/>
        <v>50</v>
      </c>
      <c r="G21" s="571">
        <f t="shared" si="3"/>
        <v>50</v>
      </c>
      <c r="H21" s="623">
        <f t="shared" si="0"/>
        <v>0.0508130081300813</v>
      </c>
      <c r="I21" s="545"/>
    </row>
    <row r="22" spans="1:9" ht="12.75">
      <c r="A22" s="613"/>
      <c r="B22" s="741" t="s">
        <v>790</v>
      </c>
      <c r="C22" s="552"/>
      <c r="D22" s="564"/>
      <c r="E22" s="621">
        <f t="shared" si="1"/>
        <v>1</v>
      </c>
      <c r="F22" s="622">
        <f t="shared" si="2"/>
        <v>0</v>
      </c>
      <c r="G22" s="571">
        <f t="shared" si="3"/>
        <v>0</v>
      </c>
      <c r="H22" s="623">
        <f t="shared" si="0"/>
        <v>0</v>
      </c>
      <c r="I22" s="545"/>
    </row>
    <row r="23" spans="1:9" ht="12.75">
      <c r="A23" s="613"/>
      <c r="B23" s="741" t="s">
        <v>790</v>
      </c>
      <c r="C23" s="552"/>
      <c r="D23" s="564"/>
      <c r="E23" s="621">
        <f t="shared" si="1"/>
        <v>1</v>
      </c>
      <c r="F23" s="622">
        <f t="shared" si="2"/>
        <v>0</v>
      </c>
      <c r="G23" s="571">
        <f t="shared" si="3"/>
        <v>0</v>
      </c>
      <c r="H23" s="623">
        <f t="shared" si="0"/>
        <v>0</v>
      </c>
      <c r="I23" s="545"/>
    </row>
    <row r="24" spans="1:9" ht="12.75">
      <c r="A24" s="613"/>
      <c r="B24" s="741" t="s">
        <v>796</v>
      </c>
      <c r="C24" s="552"/>
      <c r="D24" s="564"/>
      <c r="E24" s="621">
        <f t="shared" si="1"/>
        <v>9.27</v>
      </c>
      <c r="F24" s="622">
        <f t="shared" si="2"/>
        <v>0</v>
      </c>
      <c r="G24" s="571">
        <f t="shared" si="3"/>
        <v>0</v>
      </c>
      <c r="H24" s="623">
        <f t="shared" si="0"/>
        <v>0</v>
      </c>
      <c r="I24" s="545"/>
    </row>
    <row r="25" spans="1:9" ht="12.75">
      <c r="A25" s="613"/>
      <c r="B25" s="741" t="s">
        <v>796</v>
      </c>
      <c r="C25" s="552"/>
      <c r="D25" s="564"/>
      <c r="E25" s="621">
        <f t="shared" si="1"/>
        <v>9.27</v>
      </c>
      <c r="F25" s="622">
        <f t="shared" si="2"/>
        <v>0</v>
      </c>
      <c r="G25" s="571">
        <f t="shared" si="3"/>
        <v>0</v>
      </c>
      <c r="H25" s="623">
        <f t="shared" si="0"/>
        <v>0</v>
      </c>
      <c r="I25" s="545"/>
    </row>
    <row r="26" spans="1:9" ht="12.75">
      <c r="A26" s="613"/>
      <c r="B26" s="741" t="s">
        <v>796</v>
      </c>
      <c r="C26" s="552"/>
      <c r="D26" s="564"/>
      <c r="E26" s="621">
        <f t="shared" si="1"/>
        <v>9.27</v>
      </c>
      <c r="F26" s="622">
        <f t="shared" si="2"/>
        <v>0</v>
      </c>
      <c r="G26" s="571">
        <f t="shared" si="3"/>
        <v>0</v>
      </c>
      <c r="H26" s="623">
        <f t="shared" si="0"/>
        <v>0</v>
      </c>
      <c r="I26" s="545"/>
    </row>
    <row r="27" spans="1:9" ht="12.75">
      <c r="A27" s="613"/>
      <c r="B27" s="741" t="s">
        <v>796</v>
      </c>
      <c r="C27" s="552"/>
      <c r="D27" s="564"/>
      <c r="E27" s="621">
        <f t="shared" si="1"/>
        <v>9.27</v>
      </c>
      <c r="F27" s="622">
        <f t="shared" si="2"/>
        <v>0</v>
      </c>
      <c r="G27" s="571">
        <f t="shared" si="3"/>
        <v>0</v>
      </c>
      <c r="H27" s="623">
        <f t="shared" si="0"/>
        <v>0</v>
      </c>
      <c r="I27" s="545"/>
    </row>
    <row r="28" spans="1:11" ht="15.75">
      <c r="A28" s="615" t="s">
        <v>756</v>
      </c>
      <c r="B28" s="616"/>
      <c r="C28" s="617"/>
      <c r="D28" s="618"/>
      <c r="E28" s="624"/>
      <c r="F28" s="624"/>
      <c r="G28" s="625">
        <f>SUM(G9:G27)</f>
        <v>984</v>
      </c>
      <c r="H28" s="626">
        <f>SUM(H9:H27)</f>
        <v>0.9999999999999999</v>
      </c>
      <c r="I28" s="545"/>
      <c r="K28" s="570"/>
    </row>
    <row r="29" spans="3:9" ht="12.75">
      <c r="C29" s="570"/>
      <c r="D29" s="570"/>
      <c r="E29" s="570"/>
      <c r="F29" s="570"/>
      <c r="G29" s="570"/>
      <c r="H29" s="570"/>
      <c r="I29" s="570"/>
    </row>
    <row r="30" spans="1:10" ht="12.75">
      <c r="A30" s="619" t="s">
        <v>760</v>
      </c>
      <c r="C30" s="732" t="s">
        <v>879</v>
      </c>
      <c r="D30" s="570"/>
      <c r="E30" s="570"/>
      <c r="F30" s="733" t="s">
        <v>880</v>
      </c>
      <c r="J30" s="570"/>
    </row>
    <row r="31" spans="1:6" ht="12.75">
      <c r="A31" s="620" t="s">
        <v>758</v>
      </c>
      <c r="B31" s="623">
        <f>F31/$F$35</f>
        <v>0.4065040650406504</v>
      </c>
      <c r="C31" s="571">
        <f>SUMIF($B$9:$B$27,"SEK",$C$9:$C$27)</f>
        <v>400</v>
      </c>
      <c r="D31" s="593"/>
      <c r="E31" s="593"/>
      <c r="F31" s="571">
        <f>SUMIF($B$9:$B$27,"SEK",$F$9:$F$27)</f>
        <v>400</v>
      </c>
    </row>
    <row r="32" spans="1:6" ht="12.75">
      <c r="A32" s="620" t="s">
        <v>759</v>
      </c>
      <c r="B32" s="623">
        <f>F32/$F$35</f>
        <v>0.05945121951219512</v>
      </c>
      <c r="C32" s="571">
        <f>SUMIF($B$9:$B$27,"NOK",$C$9:$C$27)</f>
        <v>50</v>
      </c>
      <c r="D32" s="593"/>
      <c r="E32" s="593"/>
      <c r="F32" s="571">
        <f>SUMIF($B$9:$B$27,"NOK",$F$9:$F$27)</f>
        <v>58.5</v>
      </c>
    </row>
    <row r="33" spans="1:6" ht="12.75">
      <c r="A33" s="620" t="s">
        <v>644</v>
      </c>
      <c r="B33" s="623">
        <f>F33/$F$35</f>
        <v>0.06300813008130081</v>
      </c>
      <c r="C33" s="571">
        <f>SUMIF($B$9:$B$27,"DKK",$C$9:$C$27)</f>
        <v>50</v>
      </c>
      <c r="D33" s="593"/>
      <c r="E33" s="593"/>
      <c r="F33" s="571">
        <f>SUMIF($B$9:$B$27,"DKK",$F$9:$F$27)</f>
        <v>62</v>
      </c>
    </row>
    <row r="34" spans="1:6" ht="12.75">
      <c r="A34" s="620" t="s">
        <v>757</v>
      </c>
      <c r="B34" s="623">
        <f>F34/$F$35</f>
        <v>0.47103658536585363</v>
      </c>
      <c r="C34" s="571">
        <f>SUMIF($B$9:$B$27,"EUR",$C$9:$C$27)</f>
        <v>50</v>
      </c>
      <c r="D34" s="593"/>
      <c r="E34" s="593"/>
      <c r="F34" s="571">
        <f>SUMIF($B$9:$B$27,"EUR",$F$9:$F$27)</f>
        <v>463.5</v>
      </c>
    </row>
    <row r="35" spans="2:6" ht="12.75">
      <c r="B35" s="627"/>
      <c r="C35" s="628"/>
      <c r="D35" s="593"/>
      <c r="E35" s="593"/>
      <c r="F35" s="629">
        <f>SUM(F31:F34)</f>
        <v>984</v>
      </c>
    </row>
    <row r="36" spans="1:2" ht="12.75">
      <c r="A36" s="619" t="s">
        <v>637</v>
      </c>
      <c r="B36" s="742" t="s">
        <v>21</v>
      </c>
    </row>
    <row r="37" spans="1:2" ht="12.75">
      <c r="A37" s="545" t="s">
        <v>638</v>
      </c>
      <c r="B37" s="550">
        <v>1.17</v>
      </c>
    </row>
    <row r="38" spans="1:2" ht="12.75">
      <c r="A38" s="545" t="s">
        <v>639</v>
      </c>
      <c r="B38" s="550">
        <v>1.24</v>
      </c>
    </row>
    <row r="39" spans="1:2" ht="12.75">
      <c r="A39" s="545" t="s">
        <v>640</v>
      </c>
      <c r="B39" s="550">
        <v>9.27</v>
      </c>
    </row>
  </sheetData>
  <sheetProtection/>
  <dataValidations count="1">
    <dataValidation type="list" allowBlank="1" showInputMessage="1" showErrorMessage="1" sqref="B9:B27 G8">
      <formula1>$K$3:$K$6</formula1>
    </dataValidation>
  </dataValidations>
  <printOptions/>
  <pageMargins left="0.7874015748031497" right="0.7874015748031497" top="0.984251968503937" bottom="0.984251968503937" header="0" footer="0"/>
  <pageSetup fitToHeight="1" fitToWidth="1" orientation="portrait" paperSize="10" scale="84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4:C25"/>
  <sheetViews>
    <sheetView zoomScalePageLayoutView="0" workbookViewId="0" topLeftCell="A1">
      <selection activeCell="L44" sqref="L44"/>
    </sheetView>
  </sheetViews>
  <sheetFormatPr defaultColWidth="10.8515625" defaultRowHeight="12.75"/>
  <cols>
    <col min="1" max="1" width="29.7109375" style="169" customWidth="1"/>
    <col min="2" max="2" width="13.00390625" style="169" customWidth="1"/>
    <col min="3" max="3" width="20.28125" style="169" customWidth="1"/>
    <col min="4" max="16384" width="10.8515625" style="169" customWidth="1"/>
  </cols>
  <sheetData>
    <row r="4" ht="18">
      <c r="A4" s="337" t="s">
        <v>648</v>
      </c>
    </row>
    <row r="5" ht="18">
      <c r="A5" s="337" t="s">
        <v>649</v>
      </c>
    </row>
    <row r="6" ht="12.75">
      <c r="A6" s="371" t="s">
        <v>650</v>
      </c>
    </row>
    <row r="7" ht="12.75">
      <c r="A7" s="630" t="s">
        <v>651</v>
      </c>
    </row>
    <row r="9" spans="1:3" ht="16.5" customHeight="1">
      <c r="A9" s="631" t="s">
        <v>652</v>
      </c>
      <c r="B9" s="631" t="s">
        <v>653</v>
      </c>
      <c r="C9" s="631" t="s">
        <v>654</v>
      </c>
    </row>
    <row r="10" spans="1:3" ht="12.75">
      <c r="A10" s="632"/>
      <c r="B10" s="632"/>
      <c r="C10" s="632"/>
    </row>
    <row r="11" spans="1:3" ht="12.75">
      <c r="A11" s="632"/>
      <c r="B11" s="632"/>
      <c r="C11" s="632"/>
    </row>
    <row r="12" spans="1:3" ht="12.75">
      <c r="A12" s="632"/>
      <c r="B12" s="632"/>
      <c r="C12" s="632"/>
    </row>
    <row r="13" spans="1:3" ht="12.75">
      <c r="A13" s="632"/>
      <c r="B13" s="632"/>
      <c r="C13" s="632"/>
    </row>
    <row r="14" spans="1:3" ht="12.75">
      <c r="A14" s="632"/>
      <c r="B14" s="632"/>
      <c r="C14" s="632"/>
    </row>
    <row r="15" spans="1:3" ht="12.75">
      <c r="A15" s="632"/>
      <c r="B15" s="632"/>
      <c r="C15" s="632"/>
    </row>
    <row r="16" spans="1:3" ht="12.75">
      <c r="A16" s="632"/>
      <c r="B16" s="632"/>
      <c r="C16" s="632"/>
    </row>
    <row r="17" spans="1:3" ht="12.75">
      <c r="A17" s="632"/>
      <c r="B17" s="632"/>
      <c r="C17" s="632"/>
    </row>
    <row r="18" spans="1:3" ht="12.75">
      <c r="A18" s="632"/>
      <c r="B18" s="632"/>
      <c r="C18" s="632"/>
    </row>
    <row r="19" spans="1:3" ht="12.75">
      <c r="A19" s="632"/>
      <c r="B19" s="632"/>
      <c r="C19" s="632"/>
    </row>
    <row r="20" spans="1:3" ht="12.75">
      <c r="A20" s="632"/>
      <c r="B20" s="632"/>
      <c r="C20" s="632"/>
    </row>
    <row r="21" spans="1:3" ht="12.75">
      <c r="A21" s="632"/>
      <c r="B21" s="632"/>
      <c r="C21" s="632"/>
    </row>
    <row r="22" spans="1:3" ht="12.75">
      <c r="A22" s="632"/>
      <c r="B22" s="632"/>
      <c r="C22" s="632"/>
    </row>
    <row r="23" spans="1:3" ht="12.75">
      <c r="A23" s="632"/>
      <c r="B23" s="632"/>
      <c r="C23" s="632"/>
    </row>
    <row r="24" spans="1:3" ht="12.75">
      <c r="A24" s="632"/>
      <c r="B24" s="632"/>
      <c r="C24" s="632"/>
    </row>
    <row r="25" spans="1:3" ht="12.75">
      <c r="A25" s="633"/>
      <c r="B25" s="634">
        <f>SUM(B10:B24)</f>
        <v>0</v>
      </c>
      <c r="C25" s="633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48"/>
  <sheetViews>
    <sheetView zoomScalePageLayoutView="0" workbookViewId="0" topLeftCell="A1">
      <selection activeCell="V49" sqref="V49"/>
    </sheetView>
  </sheetViews>
  <sheetFormatPr defaultColWidth="9.140625" defaultRowHeight="12" customHeight="1"/>
  <cols>
    <col min="1" max="1" width="1.7109375" style="310" customWidth="1"/>
    <col min="2" max="2" width="64.140625" style="310" bestFit="1" customWidth="1"/>
    <col min="3" max="3" width="14.421875" style="580" customWidth="1"/>
    <col min="4" max="4" width="10.421875" style="310" customWidth="1"/>
    <col min="5" max="6" width="6.7109375" style="310" customWidth="1"/>
    <col min="7" max="7" width="7.8515625" style="310" customWidth="1"/>
    <col min="8" max="12" width="6.7109375" style="310" customWidth="1"/>
    <col min="13" max="13" width="8.140625" style="310" bestFit="1" customWidth="1"/>
    <col min="14" max="17" width="6.7109375" style="310" customWidth="1"/>
    <col min="18" max="18" width="11.421875" style="310" customWidth="1"/>
    <col min="19" max="19" width="6.7109375" style="310" customWidth="1"/>
    <col min="20" max="20" width="10.140625" style="310" customWidth="1"/>
    <col min="21" max="21" width="8.7109375" style="311" customWidth="1"/>
    <col min="22" max="16384" width="9.140625" style="310" customWidth="1"/>
  </cols>
  <sheetData>
    <row r="1" spans="2:3" ht="18">
      <c r="B1" s="540" t="s">
        <v>196</v>
      </c>
      <c r="C1" s="159"/>
    </row>
    <row r="2" spans="2:3" ht="18">
      <c r="B2" s="540" t="s">
        <v>925</v>
      </c>
      <c r="C2" s="159"/>
    </row>
    <row r="3" spans="2:21" ht="12" customHeight="1">
      <c r="B3" s="151" t="s">
        <v>135</v>
      </c>
      <c r="C3" s="744"/>
      <c r="E3" s="312"/>
      <c r="T3" s="748"/>
      <c r="U3" s="313"/>
    </row>
    <row r="4" spans="2:3" ht="12" customHeight="1">
      <c r="B4" s="341" t="s">
        <v>924</v>
      </c>
      <c r="C4" s="744"/>
    </row>
    <row r="5" ht="12" customHeight="1" thickBot="1"/>
    <row r="6" spans="2:22" s="312" customFormat="1" ht="12" customHeight="1" thickBot="1">
      <c r="B6" s="339" t="s">
        <v>159</v>
      </c>
      <c r="C6" s="338" t="s">
        <v>440</v>
      </c>
      <c r="D6" s="314" t="s">
        <v>157</v>
      </c>
      <c r="E6" s="314" t="s">
        <v>157</v>
      </c>
      <c r="F6" s="314" t="s">
        <v>157</v>
      </c>
      <c r="G6" s="314" t="s">
        <v>157</v>
      </c>
      <c r="H6" s="314" t="s">
        <v>157</v>
      </c>
      <c r="I6" s="314" t="s">
        <v>157</v>
      </c>
      <c r="J6" s="314" t="s">
        <v>157</v>
      </c>
      <c r="K6" s="314" t="s">
        <v>157</v>
      </c>
      <c r="L6" s="314" t="s">
        <v>157</v>
      </c>
      <c r="M6" s="314" t="s">
        <v>157</v>
      </c>
      <c r="N6" s="314" t="s">
        <v>157</v>
      </c>
      <c r="O6" s="314" t="s">
        <v>157</v>
      </c>
      <c r="P6" s="314" t="s">
        <v>157</v>
      </c>
      <c r="Q6" s="314" t="s">
        <v>157</v>
      </c>
      <c r="R6" s="314" t="s">
        <v>157</v>
      </c>
      <c r="S6" s="314" t="s">
        <v>157</v>
      </c>
      <c r="T6" s="314" t="s">
        <v>157</v>
      </c>
      <c r="U6" s="315" t="s">
        <v>441</v>
      </c>
      <c r="V6" s="581"/>
    </row>
    <row r="7" spans="2:22" s="583" customFormat="1" ht="12" customHeight="1" thickBot="1">
      <c r="B7" s="340" t="s">
        <v>160</v>
      </c>
      <c r="C7" s="745"/>
      <c r="D7" s="316" t="s">
        <v>380</v>
      </c>
      <c r="E7" s="317">
        <f>+D48</f>
        <v>0</v>
      </c>
      <c r="F7" s="317">
        <f aca="true" t="shared" si="0" ref="F7:T7">+E48</f>
        <v>0</v>
      </c>
      <c r="G7" s="317">
        <f t="shared" si="0"/>
        <v>0</v>
      </c>
      <c r="H7" s="317">
        <f>+G48</f>
        <v>0</v>
      </c>
      <c r="I7" s="317">
        <f t="shared" si="0"/>
        <v>0</v>
      </c>
      <c r="J7" s="317">
        <f t="shared" si="0"/>
        <v>0</v>
      </c>
      <c r="K7" s="317">
        <f t="shared" si="0"/>
        <v>0</v>
      </c>
      <c r="L7" s="317">
        <f t="shared" si="0"/>
        <v>0</v>
      </c>
      <c r="M7" s="317">
        <f t="shared" si="0"/>
        <v>0</v>
      </c>
      <c r="N7" s="317">
        <f t="shared" si="0"/>
        <v>0</v>
      </c>
      <c r="O7" s="317">
        <f t="shared" si="0"/>
        <v>0</v>
      </c>
      <c r="P7" s="317">
        <f t="shared" si="0"/>
        <v>0</v>
      </c>
      <c r="Q7" s="317">
        <f t="shared" si="0"/>
        <v>0</v>
      </c>
      <c r="R7" s="317">
        <f t="shared" si="0"/>
        <v>0</v>
      </c>
      <c r="S7" s="317">
        <f t="shared" si="0"/>
        <v>0</v>
      </c>
      <c r="T7" s="317">
        <f t="shared" si="0"/>
        <v>0</v>
      </c>
      <c r="U7" s="318"/>
      <c r="V7" s="582"/>
    </row>
    <row r="8" spans="2:21" ht="12" customHeight="1">
      <c r="B8" s="319"/>
      <c r="C8" s="746"/>
      <c r="D8" s="320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2">
        <f>SUM(D8:T8)</f>
        <v>0</v>
      </c>
    </row>
    <row r="9" spans="2:27" ht="12" customHeight="1">
      <c r="B9" s="323"/>
      <c r="C9" s="746"/>
      <c r="D9" s="320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2">
        <f aca="true" t="shared" si="1" ref="U9:U16">SUM(D9:T9)</f>
        <v>0</v>
      </c>
      <c r="V9" s="584"/>
      <c r="W9" s="584"/>
      <c r="X9" s="584"/>
      <c r="Y9" s="584"/>
      <c r="Z9" s="584"/>
      <c r="AA9" s="584"/>
    </row>
    <row r="10" spans="2:27" ht="12" customHeight="1">
      <c r="B10" s="323"/>
      <c r="C10" s="746"/>
      <c r="D10" s="320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2">
        <f t="shared" si="1"/>
        <v>0</v>
      </c>
      <c r="V10" s="584"/>
      <c r="W10" s="584"/>
      <c r="X10" s="584"/>
      <c r="Y10" s="584"/>
      <c r="Z10" s="584"/>
      <c r="AA10" s="584"/>
    </row>
    <row r="11" spans="2:27" ht="12" customHeight="1">
      <c r="B11" s="323"/>
      <c r="C11" s="746"/>
      <c r="D11" s="320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2">
        <f t="shared" si="1"/>
        <v>0</v>
      </c>
      <c r="V11" s="584"/>
      <c r="W11" s="584"/>
      <c r="X11" s="584"/>
      <c r="Y11" s="584"/>
      <c r="Z11" s="584"/>
      <c r="AA11" s="584"/>
    </row>
    <row r="12" spans="2:27" ht="12" customHeight="1">
      <c r="B12" s="323"/>
      <c r="C12" s="746"/>
      <c r="D12" s="320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2">
        <f t="shared" si="1"/>
        <v>0</v>
      </c>
      <c r="V12" s="584"/>
      <c r="W12" s="584"/>
      <c r="X12" s="584"/>
      <c r="Y12" s="584"/>
      <c r="Z12" s="584"/>
      <c r="AA12" s="584"/>
    </row>
    <row r="13" spans="2:27" ht="12" customHeight="1">
      <c r="B13" s="323"/>
      <c r="C13" s="746"/>
      <c r="D13" s="320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2">
        <f t="shared" si="1"/>
        <v>0</v>
      </c>
      <c r="V13" s="584"/>
      <c r="W13" s="584"/>
      <c r="X13" s="584"/>
      <c r="Y13" s="584"/>
      <c r="Z13" s="584"/>
      <c r="AA13" s="584"/>
    </row>
    <row r="14" spans="2:27" ht="12" customHeight="1">
      <c r="B14" s="323"/>
      <c r="C14" s="746"/>
      <c r="D14" s="320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2">
        <f t="shared" si="1"/>
        <v>0</v>
      </c>
      <c r="V14" s="584"/>
      <c r="W14" s="584"/>
      <c r="X14" s="584"/>
      <c r="Y14" s="584"/>
      <c r="Z14" s="584"/>
      <c r="AA14" s="584"/>
    </row>
    <row r="15" spans="2:27" ht="12" customHeight="1">
      <c r="B15" s="323"/>
      <c r="C15" s="746"/>
      <c r="D15" s="320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2">
        <f t="shared" si="1"/>
        <v>0</v>
      </c>
      <c r="V15" s="584"/>
      <c r="W15" s="584"/>
      <c r="X15" s="584"/>
      <c r="Y15" s="584"/>
      <c r="Z15" s="584"/>
      <c r="AA15" s="584"/>
    </row>
    <row r="16" spans="2:27" ht="12" customHeight="1" thickBot="1">
      <c r="B16" s="325"/>
      <c r="C16" s="747"/>
      <c r="D16" s="326"/>
      <c r="E16" s="327"/>
      <c r="F16" s="327"/>
      <c r="G16" s="327"/>
      <c r="H16" s="327"/>
      <c r="I16" s="327"/>
      <c r="J16" s="327"/>
      <c r="K16" s="327"/>
      <c r="L16" s="327"/>
      <c r="M16" s="327"/>
      <c r="N16" s="321"/>
      <c r="O16" s="327"/>
      <c r="P16" s="327"/>
      <c r="Q16" s="327"/>
      <c r="R16" s="327"/>
      <c r="S16" s="327"/>
      <c r="T16" s="327"/>
      <c r="U16" s="328">
        <f t="shared" si="1"/>
        <v>0</v>
      </c>
      <c r="V16" s="584"/>
      <c r="W16" s="584"/>
      <c r="X16" s="584"/>
      <c r="Y16" s="584"/>
      <c r="Z16" s="584"/>
      <c r="AA16" s="584"/>
    </row>
    <row r="17" spans="2:27" s="312" customFormat="1" ht="12" customHeight="1" thickBot="1">
      <c r="B17" s="342" t="s">
        <v>162</v>
      </c>
      <c r="C17" s="329">
        <f>SUM(C8:C16)</f>
        <v>0</v>
      </c>
      <c r="D17" s="330">
        <f>SUM(D7:D16)</f>
        <v>0</v>
      </c>
      <c r="E17" s="330">
        <f aca="true" t="shared" si="2" ref="E17:T17">SUM(E7:E16)</f>
        <v>0</v>
      </c>
      <c r="F17" s="330">
        <f t="shared" si="2"/>
        <v>0</v>
      </c>
      <c r="G17" s="330">
        <f t="shared" si="2"/>
        <v>0</v>
      </c>
      <c r="H17" s="330">
        <f t="shared" si="2"/>
        <v>0</v>
      </c>
      <c r="I17" s="330">
        <f t="shared" si="2"/>
        <v>0</v>
      </c>
      <c r="J17" s="330">
        <f t="shared" si="2"/>
        <v>0</v>
      </c>
      <c r="K17" s="330">
        <f t="shared" si="2"/>
        <v>0</v>
      </c>
      <c r="L17" s="330">
        <f t="shared" si="2"/>
        <v>0</v>
      </c>
      <c r="M17" s="330">
        <f t="shared" si="2"/>
        <v>0</v>
      </c>
      <c r="N17" s="330">
        <f t="shared" si="2"/>
        <v>0</v>
      </c>
      <c r="O17" s="330">
        <f t="shared" si="2"/>
        <v>0</v>
      </c>
      <c r="P17" s="330">
        <f t="shared" si="2"/>
        <v>0</v>
      </c>
      <c r="Q17" s="330">
        <f t="shared" si="2"/>
        <v>0</v>
      </c>
      <c r="R17" s="330">
        <f t="shared" si="2"/>
        <v>0</v>
      </c>
      <c r="S17" s="330">
        <f t="shared" si="2"/>
        <v>0</v>
      </c>
      <c r="T17" s="330">
        <f t="shared" si="2"/>
        <v>0</v>
      </c>
      <c r="U17" s="329">
        <f>SUM(U8:U16)</f>
        <v>0</v>
      </c>
      <c r="V17" s="585"/>
      <c r="W17" s="585"/>
      <c r="X17" s="585"/>
      <c r="Y17" s="585"/>
      <c r="Z17" s="585"/>
      <c r="AA17" s="585"/>
    </row>
    <row r="18" spans="2:27" s="312" customFormat="1" ht="12" customHeight="1" thickBot="1">
      <c r="B18" s="586"/>
      <c r="C18" s="332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2"/>
      <c r="V18" s="585"/>
      <c r="W18" s="585"/>
      <c r="X18" s="585"/>
      <c r="Y18" s="585"/>
      <c r="Z18" s="585"/>
      <c r="AA18" s="585"/>
    </row>
    <row r="19" spans="2:21" ht="12" customHeight="1" thickBot="1">
      <c r="B19" s="587" t="s">
        <v>361</v>
      </c>
      <c r="C19" s="338" t="s">
        <v>440</v>
      </c>
      <c r="D19" s="314" t="s">
        <v>157</v>
      </c>
      <c r="E19" s="314" t="s">
        <v>157</v>
      </c>
      <c r="F19" s="314" t="s">
        <v>157</v>
      </c>
      <c r="G19" s="314" t="s">
        <v>157</v>
      </c>
      <c r="H19" s="314" t="s">
        <v>157</v>
      </c>
      <c r="I19" s="314" t="s">
        <v>157</v>
      </c>
      <c r="J19" s="314" t="s">
        <v>157</v>
      </c>
      <c r="K19" s="314" t="s">
        <v>157</v>
      </c>
      <c r="L19" s="314" t="s">
        <v>157</v>
      </c>
      <c r="M19" s="314" t="s">
        <v>157</v>
      </c>
      <c r="N19" s="314" t="s">
        <v>157</v>
      </c>
      <c r="O19" s="314" t="s">
        <v>157</v>
      </c>
      <c r="P19" s="314" t="s">
        <v>157</v>
      </c>
      <c r="Q19" s="314" t="s">
        <v>157</v>
      </c>
      <c r="R19" s="314" t="s">
        <v>157</v>
      </c>
      <c r="S19" s="314" t="s">
        <v>157</v>
      </c>
      <c r="T19" s="314" t="s">
        <v>157</v>
      </c>
      <c r="U19" s="315" t="s">
        <v>441</v>
      </c>
    </row>
    <row r="20" spans="2:21" ht="12" customHeight="1">
      <c r="B20" s="572" t="s">
        <v>395</v>
      </c>
      <c r="C20" s="573">
        <f>'Budget Detaljerad'!I80</f>
        <v>0</v>
      </c>
      <c r="D20" s="333"/>
      <c r="E20" s="333"/>
      <c r="F20" s="333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22">
        <f>SUM(D20:T20)</f>
        <v>0</v>
      </c>
    </row>
    <row r="21" spans="2:21" ht="12" customHeight="1">
      <c r="B21" s="574" t="s">
        <v>396</v>
      </c>
      <c r="C21" s="573">
        <f>'Budget Detaljerad'!I90</f>
        <v>0</v>
      </c>
      <c r="D21" s="333"/>
      <c r="E21" s="333"/>
      <c r="F21" s="333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22">
        <f aca="true" t="shared" si="3" ref="U21:U46">SUM(D21:T21)</f>
        <v>0</v>
      </c>
    </row>
    <row r="22" spans="2:21" ht="12" customHeight="1">
      <c r="B22" s="575" t="s">
        <v>397</v>
      </c>
      <c r="C22" s="573">
        <f>'Budget Detaljerad'!I97</f>
        <v>0</v>
      </c>
      <c r="D22" s="333"/>
      <c r="E22" s="333"/>
      <c r="F22" s="333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22">
        <f t="shared" si="3"/>
        <v>0</v>
      </c>
    </row>
    <row r="23" spans="2:21" ht="12" customHeight="1">
      <c r="B23" s="574" t="s">
        <v>622</v>
      </c>
      <c r="C23" s="576">
        <f>'Budget Detaljerad'!I170</f>
        <v>0</v>
      </c>
      <c r="D23" s="333"/>
      <c r="E23" s="333"/>
      <c r="F23" s="333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22">
        <f t="shared" si="3"/>
        <v>0</v>
      </c>
    </row>
    <row r="24" spans="2:21" ht="12" customHeight="1">
      <c r="B24" s="574" t="s">
        <v>4</v>
      </c>
      <c r="C24" s="576">
        <f>'Budget Detaljerad'!I483</f>
        <v>0</v>
      </c>
      <c r="D24" s="333"/>
      <c r="E24" s="333"/>
      <c r="F24" s="333"/>
      <c r="G24" s="333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22">
        <f t="shared" si="3"/>
        <v>0</v>
      </c>
    </row>
    <row r="25" spans="2:21" ht="12" customHeight="1">
      <c r="B25" s="574" t="s">
        <v>94</v>
      </c>
      <c r="C25" s="576">
        <f>'Budget Detaljerad'!I499</f>
        <v>0</v>
      </c>
      <c r="D25" s="333"/>
      <c r="E25" s="333"/>
      <c r="F25" s="333"/>
      <c r="G25" s="334"/>
      <c r="H25" s="333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22">
        <f t="shared" si="3"/>
        <v>0</v>
      </c>
    </row>
    <row r="26" spans="2:21" ht="12" customHeight="1">
      <c r="B26" s="574" t="s">
        <v>587</v>
      </c>
      <c r="C26" s="576">
        <f>'Budget Detaljerad'!I515</f>
        <v>0</v>
      </c>
      <c r="D26" s="333"/>
      <c r="E26" s="333"/>
      <c r="F26" s="333"/>
      <c r="G26" s="334"/>
      <c r="H26" s="334"/>
      <c r="I26" s="333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22">
        <f t="shared" si="3"/>
        <v>0</v>
      </c>
    </row>
    <row r="27" spans="2:21" ht="12" customHeight="1">
      <c r="B27" s="574" t="s">
        <v>460</v>
      </c>
      <c r="C27" s="576">
        <f>'Budget Detaljerad'!I529</f>
        <v>0</v>
      </c>
      <c r="D27" s="333"/>
      <c r="E27" s="333"/>
      <c r="F27" s="333"/>
      <c r="G27" s="334"/>
      <c r="H27" s="334"/>
      <c r="I27" s="334"/>
      <c r="J27" s="333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22">
        <f t="shared" si="3"/>
        <v>0</v>
      </c>
    </row>
    <row r="28" spans="2:21" ht="12" customHeight="1">
      <c r="B28" s="574" t="s">
        <v>512</v>
      </c>
      <c r="C28" s="576">
        <f>'Budget Detaljerad'!I546</f>
        <v>0</v>
      </c>
      <c r="D28" s="333"/>
      <c r="E28" s="333"/>
      <c r="F28" s="333"/>
      <c r="G28" s="334"/>
      <c r="H28" s="334"/>
      <c r="I28" s="334"/>
      <c r="J28" s="334"/>
      <c r="K28" s="333"/>
      <c r="L28" s="334"/>
      <c r="M28" s="334"/>
      <c r="N28" s="334"/>
      <c r="O28" s="334"/>
      <c r="P28" s="334"/>
      <c r="Q28" s="334"/>
      <c r="R28" s="334"/>
      <c r="S28" s="334"/>
      <c r="T28" s="334"/>
      <c r="U28" s="322">
        <f t="shared" si="3"/>
        <v>0</v>
      </c>
    </row>
    <row r="29" spans="2:21" ht="12" customHeight="1">
      <c r="B29" s="574" t="s">
        <v>698</v>
      </c>
      <c r="C29" s="576">
        <f>'Budget Detaljerad'!I559</f>
        <v>0</v>
      </c>
      <c r="D29" s="333"/>
      <c r="E29" s="333"/>
      <c r="F29" s="333"/>
      <c r="G29" s="334"/>
      <c r="H29" s="334"/>
      <c r="I29" s="334"/>
      <c r="J29" s="334"/>
      <c r="K29" s="334"/>
      <c r="L29" s="333"/>
      <c r="M29" s="334"/>
      <c r="N29" s="334"/>
      <c r="O29" s="334"/>
      <c r="P29" s="334"/>
      <c r="Q29" s="334"/>
      <c r="R29" s="334"/>
      <c r="S29" s="334"/>
      <c r="T29" s="334"/>
      <c r="U29" s="322">
        <f t="shared" si="3"/>
        <v>0</v>
      </c>
    </row>
    <row r="30" spans="2:21" ht="12" customHeight="1">
      <c r="B30" s="574" t="s">
        <v>623</v>
      </c>
      <c r="C30" s="576">
        <f>'Budget Detaljerad'!I571</f>
        <v>0</v>
      </c>
      <c r="D30" s="333"/>
      <c r="E30" s="333"/>
      <c r="F30" s="333"/>
      <c r="G30" s="334"/>
      <c r="H30" s="334"/>
      <c r="I30" s="334"/>
      <c r="J30" s="334"/>
      <c r="K30" s="334"/>
      <c r="L30" s="334"/>
      <c r="M30" s="333"/>
      <c r="N30" s="334"/>
      <c r="O30" s="334"/>
      <c r="P30" s="334"/>
      <c r="Q30" s="334"/>
      <c r="R30" s="334"/>
      <c r="S30" s="334"/>
      <c r="T30" s="334"/>
      <c r="U30" s="322">
        <f t="shared" si="3"/>
        <v>0</v>
      </c>
    </row>
    <row r="31" spans="2:21" ht="12" customHeight="1">
      <c r="B31" s="574" t="s">
        <v>447</v>
      </c>
      <c r="C31" s="576">
        <f>'Budget Detaljerad'!I585</f>
        <v>0</v>
      </c>
      <c r="D31" s="335"/>
      <c r="E31" s="333"/>
      <c r="F31" s="333"/>
      <c r="G31" s="334"/>
      <c r="H31" s="334"/>
      <c r="I31" s="334"/>
      <c r="J31" s="334"/>
      <c r="K31" s="334"/>
      <c r="L31" s="334"/>
      <c r="M31" s="334"/>
      <c r="N31" s="333"/>
      <c r="O31" s="334"/>
      <c r="P31" s="334"/>
      <c r="Q31" s="334"/>
      <c r="R31" s="334"/>
      <c r="S31" s="334"/>
      <c r="T31" s="334"/>
      <c r="U31" s="322">
        <f t="shared" si="3"/>
        <v>0</v>
      </c>
    </row>
    <row r="32" spans="2:21" ht="12" customHeight="1">
      <c r="B32" s="574" t="s">
        <v>212</v>
      </c>
      <c r="C32" s="576">
        <f>'Budget Detaljerad'!I598</f>
        <v>0</v>
      </c>
      <c r="D32" s="335"/>
      <c r="E32" s="333"/>
      <c r="F32" s="333"/>
      <c r="G32" s="334"/>
      <c r="H32" s="334"/>
      <c r="I32" s="334"/>
      <c r="J32" s="334"/>
      <c r="K32" s="334"/>
      <c r="L32" s="334"/>
      <c r="M32" s="334"/>
      <c r="N32" s="334"/>
      <c r="O32" s="333"/>
      <c r="P32" s="334"/>
      <c r="Q32" s="334"/>
      <c r="R32" s="334"/>
      <c r="S32" s="334"/>
      <c r="T32" s="334"/>
      <c r="U32" s="322">
        <f t="shared" si="3"/>
        <v>0</v>
      </c>
    </row>
    <row r="33" spans="2:21" ht="12" customHeight="1">
      <c r="B33" s="574" t="s">
        <v>672</v>
      </c>
      <c r="C33" s="576">
        <f>'Budget Detaljerad'!I664</f>
        <v>0</v>
      </c>
      <c r="D33" s="335"/>
      <c r="E33" s="333"/>
      <c r="F33" s="333"/>
      <c r="G33" s="334"/>
      <c r="H33" s="334"/>
      <c r="I33" s="334"/>
      <c r="J33" s="334"/>
      <c r="K33" s="334"/>
      <c r="L33" s="334"/>
      <c r="M33" s="334"/>
      <c r="N33" s="334"/>
      <c r="O33" s="334"/>
      <c r="P33" s="333"/>
      <c r="Q33" s="334"/>
      <c r="R33" s="334"/>
      <c r="S33" s="334"/>
      <c r="T33" s="334"/>
      <c r="U33" s="322">
        <f t="shared" si="3"/>
        <v>0</v>
      </c>
    </row>
    <row r="34" spans="2:21" ht="12" customHeight="1">
      <c r="B34" s="574" t="s">
        <v>483</v>
      </c>
      <c r="C34" s="576">
        <f>'Budget Detaljerad'!I676</f>
        <v>0</v>
      </c>
      <c r="D34" s="333"/>
      <c r="E34" s="333"/>
      <c r="F34" s="333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3"/>
      <c r="R34" s="334"/>
      <c r="S34" s="334"/>
      <c r="T34" s="334"/>
      <c r="U34" s="322">
        <f t="shared" si="3"/>
        <v>0</v>
      </c>
    </row>
    <row r="35" spans="2:21" ht="12" customHeight="1">
      <c r="B35" s="574" t="s">
        <v>625</v>
      </c>
      <c r="C35" s="576">
        <f>'Budget Detaljerad'!I694</f>
        <v>0</v>
      </c>
      <c r="D35" s="333"/>
      <c r="E35" s="333"/>
      <c r="F35" s="333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3"/>
      <c r="S35" s="334"/>
      <c r="T35" s="334"/>
      <c r="U35" s="322">
        <f t="shared" si="3"/>
        <v>0</v>
      </c>
    </row>
    <row r="36" spans="2:21" ht="12" customHeight="1">
      <c r="B36" s="574" t="s">
        <v>626</v>
      </c>
      <c r="C36" s="577">
        <f>'Budget Detaljerad'!I730</f>
        <v>0</v>
      </c>
      <c r="D36" s="336"/>
      <c r="E36" s="333"/>
      <c r="F36" s="333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3"/>
      <c r="T36" s="333"/>
      <c r="U36" s="322">
        <f t="shared" si="3"/>
        <v>0</v>
      </c>
    </row>
    <row r="37" spans="2:21" ht="12" customHeight="1">
      <c r="B37" s="574" t="s">
        <v>337</v>
      </c>
      <c r="C37" s="577">
        <f>'Budget Detaljerad'!I740</f>
        <v>0</v>
      </c>
      <c r="D37" s="336"/>
      <c r="E37" s="333"/>
      <c r="F37" s="333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22">
        <f>SUM(D37:T37)</f>
        <v>0</v>
      </c>
    </row>
    <row r="38" spans="2:21" ht="12" customHeight="1">
      <c r="B38" s="578" t="s">
        <v>459</v>
      </c>
      <c r="C38" s="579">
        <f>'Budget Detaljerad'!I752</f>
        <v>0</v>
      </c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3"/>
      <c r="Q38" s="334"/>
      <c r="R38" s="333"/>
      <c r="S38" s="334"/>
      <c r="T38" s="334"/>
      <c r="U38" s="322">
        <f t="shared" si="3"/>
        <v>0</v>
      </c>
    </row>
    <row r="39" spans="2:21" ht="12" customHeight="1">
      <c r="B39" s="578" t="s">
        <v>402</v>
      </c>
      <c r="C39" s="579">
        <f>'Budget Detaljerad'!I759</f>
        <v>0</v>
      </c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3"/>
      <c r="Q39" s="334"/>
      <c r="R39" s="333"/>
      <c r="S39" s="334"/>
      <c r="T39" s="334"/>
      <c r="U39" s="322">
        <f t="shared" si="3"/>
        <v>0</v>
      </c>
    </row>
    <row r="40" spans="2:21" ht="12" customHeight="1">
      <c r="B40" s="578" t="s">
        <v>627</v>
      </c>
      <c r="C40" s="579">
        <f>'Budget Detaljerad'!I780</f>
        <v>0</v>
      </c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333"/>
      <c r="Q40" s="334"/>
      <c r="R40" s="333"/>
      <c r="S40" s="334"/>
      <c r="T40" s="334"/>
      <c r="U40" s="322">
        <f t="shared" si="3"/>
        <v>0</v>
      </c>
    </row>
    <row r="41" spans="2:21" ht="12" customHeight="1">
      <c r="B41" s="578" t="s">
        <v>663</v>
      </c>
      <c r="C41" s="579">
        <f>'Budget Detaljerad'!I797</f>
        <v>0</v>
      </c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3"/>
      <c r="Q41" s="334"/>
      <c r="R41" s="333"/>
      <c r="S41" s="334"/>
      <c r="T41" s="334"/>
      <c r="U41" s="322">
        <f t="shared" si="3"/>
        <v>0</v>
      </c>
    </row>
    <row r="42" spans="2:21" ht="12" customHeight="1">
      <c r="B42" s="578" t="s">
        <v>664</v>
      </c>
      <c r="C42" s="579">
        <f>'Budget Detaljerad'!I810</f>
        <v>0</v>
      </c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3"/>
      <c r="Q42" s="334"/>
      <c r="R42" s="333"/>
      <c r="S42" s="334"/>
      <c r="T42" s="334"/>
      <c r="U42" s="322">
        <f t="shared" si="3"/>
        <v>0</v>
      </c>
    </row>
    <row r="43" spans="2:21" ht="12" customHeight="1">
      <c r="B43" s="578" t="s">
        <v>749</v>
      </c>
      <c r="C43" s="579">
        <f>'Budget Detaljerad'!I816</f>
        <v>0</v>
      </c>
      <c r="D43" s="334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333"/>
      <c r="Q43" s="334"/>
      <c r="R43" s="333"/>
      <c r="S43" s="334"/>
      <c r="T43" s="334"/>
      <c r="U43" s="322">
        <f t="shared" si="3"/>
        <v>0</v>
      </c>
    </row>
    <row r="44" spans="2:21" ht="12" customHeight="1">
      <c r="B44" s="578" t="s">
        <v>376</v>
      </c>
      <c r="C44" s="579">
        <f>'Budget Detaljerad'!I820</f>
        <v>0</v>
      </c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3"/>
      <c r="Q44" s="334"/>
      <c r="R44" s="333"/>
      <c r="S44" s="334"/>
      <c r="T44" s="334"/>
      <c r="U44" s="322">
        <f t="shared" si="3"/>
        <v>0</v>
      </c>
    </row>
    <row r="45" spans="2:21" ht="12" customHeight="1">
      <c r="B45" s="578" t="s">
        <v>550</v>
      </c>
      <c r="C45" s="579">
        <f>'Budget Detaljerad'!I824</f>
        <v>0</v>
      </c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3"/>
      <c r="Q45" s="334"/>
      <c r="R45" s="333"/>
      <c r="S45" s="334"/>
      <c r="T45" s="334"/>
      <c r="U45" s="322">
        <f t="shared" si="3"/>
        <v>0</v>
      </c>
    </row>
    <row r="46" spans="2:21" ht="12" customHeight="1" thickBot="1">
      <c r="B46" s="588"/>
      <c r="C46" s="579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  <c r="S46" s="334"/>
      <c r="T46" s="334"/>
      <c r="U46" s="322">
        <f t="shared" si="3"/>
        <v>0</v>
      </c>
    </row>
    <row r="47" spans="2:21" ht="12" customHeight="1">
      <c r="B47" s="749" t="s">
        <v>340</v>
      </c>
      <c r="C47" s="750">
        <f>SUM(C20:C46)</f>
        <v>0</v>
      </c>
      <c r="D47" s="751">
        <f>SUM(D20:D46)</f>
        <v>0</v>
      </c>
      <c r="E47" s="751">
        <f aca="true" t="shared" si="4" ref="E47:S47">SUM(E20:E46)</f>
        <v>0</v>
      </c>
      <c r="F47" s="751">
        <f>SUM(F20:F46)</f>
        <v>0</v>
      </c>
      <c r="G47" s="751">
        <f t="shared" si="4"/>
        <v>0</v>
      </c>
      <c r="H47" s="751">
        <f>SUM(H20:H46)</f>
        <v>0</v>
      </c>
      <c r="I47" s="751">
        <f t="shared" si="4"/>
        <v>0</v>
      </c>
      <c r="J47" s="751">
        <f t="shared" si="4"/>
        <v>0</v>
      </c>
      <c r="K47" s="751">
        <f t="shared" si="4"/>
        <v>0</v>
      </c>
      <c r="L47" s="751">
        <f t="shared" si="4"/>
        <v>0</v>
      </c>
      <c r="M47" s="751">
        <f t="shared" si="4"/>
        <v>0</v>
      </c>
      <c r="N47" s="751">
        <f t="shared" si="4"/>
        <v>0</v>
      </c>
      <c r="O47" s="751">
        <f t="shared" si="4"/>
        <v>0</v>
      </c>
      <c r="P47" s="751">
        <f t="shared" si="4"/>
        <v>0</v>
      </c>
      <c r="Q47" s="751">
        <f t="shared" si="4"/>
        <v>0</v>
      </c>
      <c r="R47" s="751">
        <f t="shared" si="4"/>
        <v>0</v>
      </c>
      <c r="S47" s="751">
        <f t="shared" si="4"/>
        <v>0</v>
      </c>
      <c r="T47" s="751">
        <f>SUM(T20:T46)</f>
        <v>0</v>
      </c>
      <c r="U47" s="752">
        <f>SUM(U20:U46)</f>
        <v>0</v>
      </c>
    </row>
    <row r="48" spans="2:21" s="589" customFormat="1" ht="12" customHeight="1">
      <c r="B48" s="753" t="s">
        <v>161</v>
      </c>
      <c r="C48" s="754"/>
      <c r="D48" s="755">
        <f aca="true" t="shared" si="5" ref="D48:T48">+D17-D47</f>
        <v>0</v>
      </c>
      <c r="E48" s="755">
        <f t="shared" si="5"/>
        <v>0</v>
      </c>
      <c r="F48" s="755">
        <f t="shared" si="5"/>
        <v>0</v>
      </c>
      <c r="G48" s="755">
        <f>+G17-G47</f>
        <v>0</v>
      </c>
      <c r="H48" s="755">
        <f t="shared" si="5"/>
        <v>0</v>
      </c>
      <c r="I48" s="755">
        <f t="shared" si="5"/>
        <v>0</v>
      </c>
      <c r="J48" s="755">
        <f t="shared" si="5"/>
        <v>0</v>
      </c>
      <c r="K48" s="755">
        <f t="shared" si="5"/>
        <v>0</v>
      </c>
      <c r="L48" s="755">
        <f t="shared" si="5"/>
        <v>0</v>
      </c>
      <c r="M48" s="755">
        <f t="shared" si="5"/>
        <v>0</v>
      </c>
      <c r="N48" s="755">
        <f t="shared" si="5"/>
        <v>0</v>
      </c>
      <c r="O48" s="755">
        <f t="shared" si="5"/>
        <v>0</v>
      </c>
      <c r="P48" s="755">
        <f t="shared" si="5"/>
        <v>0</v>
      </c>
      <c r="Q48" s="755">
        <f t="shared" si="5"/>
        <v>0</v>
      </c>
      <c r="R48" s="755">
        <f t="shared" si="5"/>
        <v>0</v>
      </c>
      <c r="S48" s="755">
        <f t="shared" si="5"/>
        <v>0</v>
      </c>
      <c r="T48" s="755">
        <f t="shared" si="5"/>
        <v>0</v>
      </c>
      <c r="U48" s="756"/>
    </row>
  </sheetData>
  <sheetProtection formatCells="0" insertRows="0" deleteRows="0"/>
  <printOptions/>
  <pageMargins left="0.1968503937007874" right="0" top="0.2362204724409449" bottom="0.35433070866141736" header="0.15748031496062992" footer="0.1968503937007874"/>
  <pageSetup fitToHeight="1" fitToWidth="1" horizontalDpi="300" verticalDpi="300" orientation="landscape" paperSize="9" scale="7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9"/>
  <sheetViews>
    <sheetView zoomScalePageLayoutView="0" workbookViewId="0" topLeftCell="A1">
      <pane ySplit="7" topLeftCell="BM8" activePane="bottomLeft" state="frozen"/>
      <selection pane="topLeft" activeCell="A1" sqref="A1"/>
      <selection pane="bottomLeft" activeCell="D811" sqref="D811"/>
    </sheetView>
  </sheetViews>
  <sheetFormatPr defaultColWidth="8.8515625" defaultRowHeight="12.75"/>
  <cols>
    <col min="1" max="1" width="2.7109375" style="370" customWidth="1"/>
    <col min="2" max="2" width="45.421875" style="344" customWidth="1"/>
    <col min="3" max="3" width="30.7109375" style="344" bestFit="1" customWidth="1"/>
    <col min="4" max="7" width="13.00390625" style="156" customWidth="1"/>
    <col min="8" max="8" width="0.13671875" style="358" customWidth="1"/>
    <col min="9" max="9" width="9.7109375" style="169" customWidth="1"/>
    <col min="10" max="16384" width="8.8515625" style="169" customWidth="1"/>
  </cols>
  <sheetData>
    <row r="1" spans="1:13" ht="18">
      <c r="A1" s="343"/>
      <c r="B1" s="337" t="s">
        <v>197</v>
      </c>
      <c r="D1" s="345"/>
      <c r="E1" s="3"/>
      <c r="F1" s="3"/>
      <c r="G1" s="3"/>
      <c r="H1" s="153"/>
      <c r="I1" s="178"/>
      <c r="J1" s="168"/>
      <c r="K1" s="168"/>
      <c r="L1" s="168"/>
      <c r="M1" s="168"/>
    </row>
    <row r="2" spans="1:13" ht="18">
      <c r="A2" s="343"/>
      <c r="B2" s="337" t="s">
        <v>507</v>
      </c>
      <c r="C2" s="537"/>
      <c r="D2" s="538"/>
      <c r="E2" s="538"/>
      <c r="F2" s="3"/>
      <c r="G2" s="3"/>
      <c r="H2" s="153"/>
      <c r="I2" s="178"/>
      <c r="J2" s="168"/>
      <c r="K2" s="168"/>
      <c r="L2" s="168"/>
      <c r="M2" s="168"/>
    </row>
    <row r="3" spans="1:13" ht="12.75">
      <c r="A3" s="343"/>
      <c r="B3" s="371" t="s">
        <v>135</v>
      </c>
      <c r="C3" s="346"/>
      <c r="D3" s="348"/>
      <c r="E3" s="348"/>
      <c r="F3" s="348"/>
      <c r="G3" s="348"/>
      <c r="H3" s="349"/>
      <c r="I3" s="178"/>
      <c r="J3" s="168"/>
      <c r="K3" s="168"/>
      <c r="L3" s="168"/>
      <c r="M3" s="168"/>
    </row>
    <row r="4" spans="1:13" ht="13.5" customHeight="1">
      <c r="A4" s="343"/>
      <c r="B4" s="347"/>
      <c r="C4" s="346"/>
      <c r="D4" s="348"/>
      <c r="E4" s="348"/>
      <c r="F4" s="348"/>
      <c r="G4" s="348"/>
      <c r="H4" s="349"/>
      <c r="I4" s="178"/>
      <c r="J4" s="168"/>
      <c r="K4" s="168"/>
      <c r="L4" s="168"/>
      <c r="M4" s="168"/>
    </row>
    <row r="5" spans="1:13" ht="13.5" customHeight="1">
      <c r="A5" s="343"/>
      <c r="B5" s="347" t="s">
        <v>410</v>
      </c>
      <c r="C5" s="346"/>
      <c r="D5" s="350"/>
      <c r="E5" s="350"/>
      <c r="F5" s="350"/>
      <c r="G5" s="350"/>
      <c r="H5" s="349"/>
      <c r="J5" s="168"/>
      <c r="K5" s="168"/>
      <c r="L5" s="168"/>
      <c r="M5" s="168"/>
    </row>
    <row r="6" spans="1:13" ht="27" customHeight="1">
      <c r="A6" s="343"/>
      <c r="B6" s="351"/>
      <c r="C6" s="351"/>
      <c r="D6" s="352" t="s">
        <v>39</v>
      </c>
      <c r="E6" s="352" t="s">
        <v>38</v>
      </c>
      <c r="F6" s="352" t="s">
        <v>163</v>
      </c>
      <c r="G6" s="352" t="s">
        <v>163</v>
      </c>
      <c r="H6" s="353"/>
      <c r="J6" s="168"/>
      <c r="K6" s="168"/>
      <c r="L6" s="168"/>
      <c r="M6" s="168"/>
    </row>
    <row r="7" spans="1:13" ht="12.75" customHeight="1" thickBot="1">
      <c r="A7" s="354"/>
      <c r="B7" s="739"/>
      <c r="C7" s="739"/>
      <c r="D7" s="740" t="s">
        <v>40</v>
      </c>
      <c r="E7" s="740" t="s">
        <v>40</v>
      </c>
      <c r="F7" s="740" t="s">
        <v>381</v>
      </c>
      <c r="G7" s="740" t="s">
        <v>382</v>
      </c>
      <c r="H7" s="16"/>
      <c r="J7" s="168"/>
      <c r="K7" s="168"/>
      <c r="L7" s="168"/>
      <c r="M7" s="168"/>
    </row>
    <row r="8" spans="1:13" ht="15.75" customHeight="1">
      <c r="A8" s="343"/>
      <c r="B8" s="351"/>
      <c r="C8" s="351"/>
      <c r="D8" s="355"/>
      <c r="E8" s="355"/>
      <c r="F8" s="355"/>
      <c r="G8" s="355"/>
      <c r="H8" s="353"/>
      <c r="I8" s="178"/>
      <c r="J8" s="168"/>
      <c r="K8" s="168"/>
      <c r="L8" s="168"/>
      <c r="M8" s="168"/>
    </row>
    <row r="9" spans="1:12" ht="12.75">
      <c r="A9" s="356"/>
      <c r="B9" s="14"/>
      <c r="C9" s="40"/>
      <c r="D9" s="357"/>
      <c r="E9" s="357"/>
      <c r="F9" s="357"/>
      <c r="G9" s="357"/>
      <c r="J9" s="85"/>
      <c r="K9" s="85"/>
      <c r="L9" s="360"/>
    </row>
    <row r="10" spans="1:12" ht="20.25">
      <c r="A10" s="202"/>
      <c r="B10" s="734" t="s">
        <v>134</v>
      </c>
      <c r="C10" s="735"/>
      <c r="D10" s="736"/>
      <c r="E10" s="736"/>
      <c r="F10" s="736"/>
      <c r="G10" s="737"/>
      <c r="H10" s="224"/>
      <c r="J10" s="85"/>
      <c r="K10" s="85"/>
      <c r="L10" s="360"/>
    </row>
    <row r="11" spans="1:12" ht="12.75">
      <c r="A11" s="1"/>
      <c r="B11" s="14"/>
      <c r="C11" s="14"/>
      <c r="D11" s="17"/>
      <c r="E11" s="17"/>
      <c r="F11" s="17"/>
      <c r="G11" s="17"/>
      <c r="H11" s="15"/>
      <c r="J11" s="85"/>
      <c r="K11" s="85"/>
      <c r="L11" s="360"/>
    </row>
    <row r="12" spans="1:12" ht="12.75">
      <c r="A12" s="1" t="s">
        <v>488</v>
      </c>
      <c r="B12" s="14" t="s">
        <v>395</v>
      </c>
      <c r="C12" s="14"/>
      <c r="D12" s="20"/>
      <c r="E12" s="20"/>
      <c r="F12" s="20"/>
      <c r="G12" s="20"/>
      <c r="H12" s="42"/>
      <c r="J12" s="85"/>
      <c r="K12" s="85"/>
      <c r="L12" s="360"/>
    </row>
    <row r="13" spans="1:12" ht="12.75">
      <c r="A13" s="1"/>
      <c r="B13" s="147" t="s">
        <v>52</v>
      </c>
      <c r="C13" s="237"/>
      <c r="D13" s="236" t="s">
        <v>53</v>
      </c>
      <c r="E13" s="236"/>
      <c r="F13" s="236"/>
      <c r="G13" s="236"/>
      <c r="H13" s="227"/>
      <c r="J13" s="85"/>
      <c r="K13" s="85"/>
      <c r="L13" s="360"/>
    </row>
    <row r="14" spans="1:12" ht="12.75">
      <c r="A14" s="1"/>
      <c r="B14" s="126" t="s">
        <v>390</v>
      </c>
      <c r="C14" s="114"/>
      <c r="D14" s="115"/>
      <c r="E14" s="115"/>
      <c r="F14" s="115"/>
      <c r="G14" s="115"/>
      <c r="H14" s="227"/>
      <c r="J14" s="85"/>
      <c r="K14" s="85"/>
      <c r="L14" s="360"/>
    </row>
    <row r="15" spans="1:12" s="10" customFormat="1" ht="15.75" customHeight="1">
      <c r="A15" s="1"/>
      <c r="B15" s="116" t="s">
        <v>54</v>
      </c>
      <c r="C15" s="14"/>
      <c r="D15" s="268">
        <f>'Budget Detaljerad'!H13</f>
        <v>0</v>
      </c>
      <c r="E15" s="268"/>
      <c r="F15" s="268">
        <f>E15-D15</f>
        <v>0</v>
      </c>
      <c r="G15" s="278">
        <f>IF(D15=0,0,F15/D15)</f>
        <v>0</v>
      </c>
      <c r="H15" s="136"/>
      <c r="J15" s="361"/>
      <c r="K15" s="361"/>
      <c r="L15" s="361"/>
    </row>
    <row r="16" spans="1:8" ht="12.75">
      <c r="A16" s="1"/>
      <c r="B16" s="117" t="s">
        <v>739</v>
      </c>
      <c r="C16" s="99"/>
      <c r="D16" s="268">
        <f>'Budget Detaljerad'!H14</f>
        <v>0</v>
      </c>
      <c r="E16" s="268"/>
      <c r="F16" s="268">
        <f>E16-D16</f>
        <v>0</v>
      </c>
      <c r="G16" s="278">
        <f>IF(D16=0,0,F16/D16)</f>
        <v>0</v>
      </c>
      <c r="H16" s="137" t="e">
        <f>#REF!+#REF!</f>
        <v>#REF!</v>
      </c>
    </row>
    <row r="17" spans="1:8" ht="12.75">
      <c r="A17" s="1"/>
      <c r="B17" s="124" t="s">
        <v>391</v>
      </c>
      <c r="C17" s="114"/>
      <c r="D17" s="115"/>
      <c r="E17" s="115"/>
      <c r="F17" s="115"/>
      <c r="G17" s="279"/>
      <c r="H17" s="115"/>
    </row>
    <row r="18" spans="1:9" ht="12.75">
      <c r="A18" s="1"/>
      <c r="B18" s="116" t="s">
        <v>519</v>
      </c>
      <c r="C18" s="14"/>
      <c r="D18" s="268">
        <f>'Budget Detaljerad'!H16</f>
        <v>0</v>
      </c>
      <c r="E18" s="268"/>
      <c r="F18" s="268">
        <f>E18-D18</f>
        <v>0</v>
      </c>
      <c r="G18" s="278">
        <f>IF(D18=0,0,F18/D18)</f>
        <v>0</v>
      </c>
      <c r="H18" s="136"/>
      <c r="I18" s="362"/>
    </row>
    <row r="19" spans="1:9" ht="12.75">
      <c r="A19" s="1"/>
      <c r="B19" s="117" t="s">
        <v>739</v>
      </c>
      <c r="C19" s="99"/>
      <c r="D19" s="268">
        <f>'Budget Detaljerad'!H17</f>
        <v>0</v>
      </c>
      <c r="E19" s="268"/>
      <c r="F19" s="268">
        <f>E19-D19</f>
        <v>0</v>
      </c>
      <c r="G19" s="278">
        <f>IF(D19=0,0,F19/D19)</f>
        <v>0</v>
      </c>
      <c r="H19" s="137" t="e">
        <f>#REF!+#REF!</f>
        <v>#REF!</v>
      </c>
      <c r="I19" s="362"/>
    </row>
    <row r="20" spans="1:9" ht="12.75">
      <c r="A20" s="1"/>
      <c r="B20" s="126" t="s">
        <v>392</v>
      </c>
      <c r="C20" s="114"/>
      <c r="D20" s="115"/>
      <c r="E20" s="115"/>
      <c r="F20" s="115"/>
      <c r="G20" s="279"/>
      <c r="H20" s="115"/>
      <c r="I20" s="362"/>
    </row>
    <row r="21" spans="1:9" ht="12.75">
      <c r="A21" s="1"/>
      <c r="B21" s="116" t="s">
        <v>519</v>
      </c>
      <c r="C21" s="14"/>
      <c r="D21" s="268">
        <f>'Budget Detaljerad'!H19</f>
        <v>0</v>
      </c>
      <c r="E21" s="268"/>
      <c r="F21" s="268">
        <f>E21-D21</f>
        <v>0</v>
      </c>
      <c r="G21" s="278">
        <f>IF(D21=0,0,F21/D21)</f>
        <v>0</v>
      </c>
      <c r="H21" s="136"/>
      <c r="I21" s="362"/>
    </row>
    <row r="22" spans="1:9" ht="12.75">
      <c r="A22" s="1"/>
      <c r="B22" s="117" t="s">
        <v>739</v>
      </c>
      <c r="C22" s="99"/>
      <c r="D22" s="268">
        <f>'Budget Detaljerad'!H20</f>
        <v>0</v>
      </c>
      <c r="E22" s="268"/>
      <c r="F22" s="268">
        <f>E22-D22</f>
        <v>0</v>
      </c>
      <c r="G22" s="278">
        <f>IF(D22=0,0,F22/D22)</f>
        <v>0</v>
      </c>
      <c r="H22" s="137" t="e">
        <f>#REF!+#REF!</f>
        <v>#REF!</v>
      </c>
      <c r="I22" s="362"/>
    </row>
    <row r="23" spans="1:9" ht="12.75">
      <c r="A23" s="1"/>
      <c r="B23" s="126" t="s">
        <v>341</v>
      </c>
      <c r="C23" s="114"/>
      <c r="D23" s="115"/>
      <c r="E23" s="115"/>
      <c r="F23" s="115"/>
      <c r="G23" s="279"/>
      <c r="H23" s="115"/>
      <c r="I23" s="362"/>
    </row>
    <row r="24" spans="1:9" ht="12.75">
      <c r="A24" s="1"/>
      <c r="B24" s="116" t="s">
        <v>519</v>
      </c>
      <c r="C24" s="14"/>
      <c r="D24" s="268">
        <f>'Budget Detaljerad'!H22</f>
        <v>0</v>
      </c>
      <c r="E24" s="268"/>
      <c r="F24" s="268">
        <f>E24-D24</f>
        <v>0</v>
      </c>
      <c r="G24" s="278">
        <f>IF(D24=0,0,F24/D24)</f>
        <v>0</v>
      </c>
      <c r="H24" s="136"/>
      <c r="I24" s="362"/>
    </row>
    <row r="25" spans="1:9" ht="12.75">
      <c r="A25" s="1"/>
      <c r="B25" s="117" t="s">
        <v>739</v>
      </c>
      <c r="C25" s="99"/>
      <c r="D25" s="268">
        <f>'Budget Detaljerad'!H23</f>
        <v>0</v>
      </c>
      <c r="E25" s="268"/>
      <c r="F25" s="268">
        <f>E25-D25</f>
        <v>0</v>
      </c>
      <c r="G25" s="278">
        <f>IF(D25=0,0,F25/D25)</f>
        <v>0</v>
      </c>
      <c r="H25" s="137" t="e">
        <f>#REF!+#REF!</f>
        <v>#REF!</v>
      </c>
      <c r="I25" s="362"/>
    </row>
    <row r="26" spans="1:9" ht="12.75">
      <c r="A26" s="1"/>
      <c r="B26" s="126" t="s">
        <v>393</v>
      </c>
      <c r="C26" s="114"/>
      <c r="D26" s="115"/>
      <c r="E26" s="115"/>
      <c r="F26" s="115"/>
      <c r="G26" s="279"/>
      <c r="H26" s="115"/>
      <c r="I26" s="362"/>
    </row>
    <row r="27" spans="1:9" ht="12.75">
      <c r="A27" s="1"/>
      <c r="B27" s="116" t="s">
        <v>519</v>
      </c>
      <c r="C27" s="14"/>
      <c r="D27" s="268">
        <f>'Budget Detaljerad'!H25</f>
        <v>0</v>
      </c>
      <c r="E27" s="268"/>
      <c r="F27" s="268">
        <f>E27-D27</f>
        <v>0</v>
      </c>
      <c r="G27" s="278">
        <f>IF(D27=0,0,F27/D27)</f>
        <v>0</v>
      </c>
      <c r="H27" s="136"/>
      <c r="I27" s="362"/>
    </row>
    <row r="28" spans="1:9" ht="12.75">
      <c r="A28" s="1"/>
      <c r="B28" s="117" t="s">
        <v>739</v>
      </c>
      <c r="C28" s="99"/>
      <c r="D28" s="268">
        <f>'Budget Detaljerad'!H26</f>
        <v>0</v>
      </c>
      <c r="E28" s="268"/>
      <c r="F28" s="268">
        <f>E28-D28</f>
        <v>0</v>
      </c>
      <c r="G28" s="278">
        <f>IF(D28=0,0,F28/D28)</f>
        <v>0</v>
      </c>
      <c r="H28" s="137" t="e">
        <f>#REF!+#REF!</f>
        <v>#REF!</v>
      </c>
      <c r="I28" s="362"/>
    </row>
    <row r="29" spans="1:9" ht="12.75">
      <c r="A29" s="1"/>
      <c r="B29" s="126" t="s">
        <v>394</v>
      </c>
      <c r="C29" s="114"/>
      <c r="D29" s="115"/>
      <c r="E29" s="115"/>
      <c r="F29" s="115"/>
      <c r="G29" s="279"/>
      <c r="H29" s="115"/>
      <c r="I29" s="362"/>
    </row>
    <row r="30" spans="1:9" ht="12.75">
      <c r="A30" s="1"/>
      <c r="B30" s="116" t="s">
        <v>519</v>
      </c>
      <c r="C30" s="14"/>
      <c r="D30" s="268">
        <f>'Budget Detaljerad'!H28</f>
        <v>0</v>
      </c>
      <c r="E30" s="268"/>
      <c r="F30" s="268">
        <f>E30-D30</f>
        <v>0</v>
      </c>
      <c r="G30" s="278">
        <f>IF(D30=0,0,F30/D30)</f>
        <v>0</v>
      </c>
      <c r="H30" s="136"/>
      <c r="I30" s="363"/>
    </row>
    <row r="31" spans="1:9" ht="12.75">
      <c r="A31" s="1"/>
      <c r="B31" s="117" t="s">
        <v>739</v>
      </c>
      <c r="C31" s="99"/>
      <c r="D31" s="268">
        <f>'Budget Detaljerad'!H29</f>
        <v>0</v>
      </c>
      <c r="E31" s="268"/>
      <c r="F31" s="268">
        <f>E31-D31</f>
        <v>0</v>
      </c>
      <c r="G31" s="278">
        <f>IF(D31=0,0,F31/D31)</f>
        <v>0</v>
      </c>
      <c r="H31" s="137" t="e">
        <f>#REF!+#REF!</f>
        <v>#REF!</v>
      </c>
      <c r="I31" s="363"/>
    </row>
    <row r="32" spans="1:9" ht="12.75">
      <c r="A32" s="1"/>
      <c r="B32" s="126" t="s">
        <v>342</v>
      </c>
      <c r="C32" s="114"/>
      <c r="D32" s="115"/>
      <c r="E32" s="115"/>
      <c r="F32" s="115"/>
      <c r="G32" s="279"/>
      <c r="H32" s="115"/>
      <c r="I32" s="363"/>
    </row>
    <row r="33" spans="1:9" ht="12.75">
      <c r="A33" s="1"/>
      <c r="B33" s="116" t="s">
        <v>519</v>
      </c>
      <c r="C33" s="14"/>
      <c r="D33" s="268">
        <f>'Budget Detaljerad'!H31</f>
        <v>0</v>
      </c>
      <c r="E33" s="268"/>
      <c r="F33" s="268">
        <f>E33-D33</f>
        <v>0</v>
      </c>
      <c r="G33" s="278">
        <f>IF(D33=0,0,F33/D33)</f>
        <v>0</v>
      </c>
      <c r="H33" s="136"/>
      <c r="I33" s="45"/>
    </row>
    <row r="34" spans="1:9" ht="12.75">
      <c r="A34" s="1"/>
      <c r="B34" s="117" t="s">
        <v>739</v>
      </c>
      <c r="C34" s="99"/>
      <c r="D34" s="268">
        <f>'Budget Detaljerad'!H32</f>
        <v>0</v>
      </c>
      <c r="E34" s="268"/>
      <c r="F34" s="268">
        <f>E34-D34</f>
        <v>0</v>
      </c>
      <c r="G34" s="278">
        <f>IF(D34=0,0,F34/D34)</f>
        <v>0</v>
      </c>
      <c r="H34" s="137" t="e">
        <f>#REF!+#REF!</f>
        <v>#REF!</v>
      </c>
      <c r="I34" s="45"/>
    </row>
    <row r="35" spans="1:9" ht="12.75">
      <c r="A35" s="1"/>
      <c r="B35" s="126" t="s">
        <v>343</v>
      </c>
      <c r="C35" s="114"/>
      <c r="D35" s="115"/>
      <c r="E35" s="115"/>
      <c r="F35" s="115"/>
      <c r="G35" s="279"/>
      <c r="H35" s="115"/>
      <c r="I35" s="45"/>
    </row>
    <row r="36" spans="1:9" ht="12.75">
      <c r="A36" s="1"/>
      <c r="B36" s="116" t="s">
        <v>519</v>
      </c>
      <c r="C36" s="14"/>
      <c r="D36" s="268">
        <f>'Budget Detaljerad'!H34</f>
        <v>0</v>
      </c>
      <c r="E36" s="268"/>
      <c r="F36" s="268">
        <f>E36-D36</f>
        <v>0</v>
      </c>
      <c r="G36" s="278">
        <f>IF(D36=0,0,F36/D36)</f>
        <v>0</v>
      </c>
      <c r="H36" s="136"/>
      <c r="I36" s="45"/>
    </row>
    <row r="37" spans="1:9" ht="12.75">
      <c r="A37" s="1"/>
      <c r="B37" s="117" t="s">
        <v>739</v>
      </c>
      <c r="C37" s="99"/>
      <c r="D37" s="268">
        <f>'Budget Detaljerad'!H35</f>
        <v>0</v>
      </c>
      <c r="E37" s="268"/>
      <c r="F37" s="268">
        <f>E37-D37</f>
        <v>0</v>
      </c>
      <c r="G37" s="278">
        <f>IF(D37=0,0,F37/D37)</f>
        <v>0</v>
      </c>
      <c r="H37" s="137" t="e">
        <f>#REF!+#REF!</f>
        <v>#REF!</v>
      </c>
      <c r="I37" s="45"/>
    </row>
    <row r="38" spans="1:9" ht="12.75">
      <c r="A38" s="1"/>
      <c r="B38" s="126" t="s">
        <v>304</v>
      </c>
      <c r="C38" s="114"/>
      <c r="D38" s="115"/>
      <c r="E38" s="115"/>
      <c r="F38" s="115"/>
      <c r="G38" s="279"/>
      <c r="H38" s="115"/>
      <c r="I38" s="45"/>
    </row>
    <row r="39" spans="1:9" ht="15.75" customHeight="1">
      <c r="A39" s="1"/>
      <c r="B39" s="116" t="s">
        <v>519</v>
      </c>
      <c r="C39" s="14"/>
      <c r="D39" s="268">
        <f>'Budget Detaljerad'!H37</f>
        <v>0</v>
      </c>
      <c r="E39" s="268"/>
      <c r="F39" s="268">
        <f>E39-D39</f>
        <v>0</v>
      </c>
      <c r="G39" s="278">
        <f>IF(D39=0,0,F39/D39)</f>
        <v>0</v>
      </c>
      <c r="H39" s="136"/>
      <c r="I39" s="45"/>
    </row>
    <row r="40" spans="1:9" ht="12.75">
      <c r="A40" s="1"/>
      <c r="B40" s="117" t="s">
        <v>739</v>
      </c>
      <c r="C40" s="99"/>
      <c r="D40" s="268">
        <f>'Budget Detaljerad'!H38</f>
        <v>0</v>
      </c>
      <c r="E40" s="268"/>
      <c r="F40" s="268">
        <f>E40-D40</f>
        <v>0</v>
      </c>
      <c r="G40" s="278">
        <f>IF(D40=0,0,F40/D40)</f>
        <v>0</v>
      </c>
      <c r="H40" s="137" t="e">
        <f>#REF!+#REF!</f>
        <v>#REF!</v>
      </c>
      <c r="I40" s="362"/>
    </row>
    <row r="41" spans="1:9" ht="12.75">
      <c r="A41" s="1"/>
      <c r="B41" s="126" t="s">
        <v>305</v>
      </c>
      <c r="C41" s="114"/>
      <c r="D41" s="115"/>
      <c r="E41" s="115"/>
      <c r="F41" s="115"/>
      <c r="G41" s="279"/>
      <c r="H41" s="115"/>
      <c r="I41" s="364"/>
    </row>
    <row r="42" spans="1:9" ht="12.75">
      <c r="A42" s="1"/>
      <c r="B42" s="116" t="s">
        <v>519</v>
      </c>
      <c r="C42" s="14"/>
      <c r="D42" s="268">
        <f>'Budget Detaljerad'!H40</f>
        <v>0</v>
      </c>
      <c r="E42" s="268"/>
      <c r="F42" s="268">
        <f>E42-D42</f>
        <v>0</v>
      </c>
      <c r="G42" s="278">
        <f>IF(D42=0,0,F42/D42)</f>
        <v>0</v>
      </c>
      <c r="H42" s="136"/>
      <c r="I42" s="363"/>
    </row>
    <row r="43" spans="1:9" ht="12.75">
      <c r="A43" s="1"/>
      <c r="B43" s="117" t="s">
        <v>739</v>
      </c>
      <c r="C43" s="99"/>
      <c r="D43" s="268">
        <f>'Budget Detaljerad'!H41</f>
        <v>0</v>
      </c>
      <c r="E43" s="268"/>
      <c r="F43" s="268">
        <f>E43-D43</f>
        <v>0</v>
      </c>
      <c r="G43" s="278">
        <f>IF(D43=0,0,F43/D43)</f>
        <v>0</v>
      </c>
      <c r="H43" s="137" t="e">
        <f>#REF!+#REF!</f>
        <v>#REF!</v>
      </c>
      <c r="I43" s="40"/>
    </row>
    <row r="44" spans="1:9" ht="12.75">
      <c r="A44" s="1"/>
      <c r="B44" s="126" t="s">
        <v>306</v>
      </c>
      <c r="C44" s="114"/>
      <c r="D44" s="115"/>
      <c r="E44" s="115"/>
      <c r="F44" s="115"/>
      <c r="G44" s="279"/>
      <c r="H44" s="115"/>
      <c r="I44" s="45"/>
    </row>
    <row r="45" spans="1:9" ht="12.75">
      <c r="A45" s="1"/>
      <c r="B45" s="116" t="s">
        <v>519</v>
      </c>
      <c r="C45" s="14"/>
      <c r="D45" s="268">
        <f>'Budget Detaljerad'!H43</f>
        <v>0</v>
      </c>
      <c r="E45" s="268"/>
      <c r="F45" s="268">
        <f>E45-D45</f>
        <v>0</v>
      </c>
      <c r="G45" s="278">
        <f>IF(D45=0,0,F45/D45)</f>
        <v>0</v>
      </c>
      <c r="H45" s="136"/>
      <c r="I45" s="45"/>
    </row>
    <row r="46" spans="1:9" ht="12.75">
      <c r="A46" s="1"/>
      <c r="B46" s="117" t="s">
        <v>739</v>
      </c>
      <c r="C46" s="99"/>
      <c r="D46" s="268">
        <f>'Budget Detaljerad'!H44</f>
        <v>0</v>
      </c>
      <c r="E46" s="268"/>
      <c r="F46" s="268">
        <f>E46-D46</f>
        <v>0</v>
      </c>
      <c r="G46" s="278">
        <f>IF(D46=0,0,F46/D46)</f>
        <v>0</v>
      </c>
      <c r="H46" s="137" t="e">
        <f>#REF!+#REF!</f>
        <v>#REF!</v>
      </c>
      <c r="I46" s="45"/>
    </row>
    <row r="47" spans="1:9" ht="15.75" customHeight="1">
      <c r="A47" s="1"/>
      <c r="B47" s="119" t="s">
        <v>200</v>
      </c>
      <c r="C47" s="114"/>
      <c r="D47" s="115"/>
      <c r="E47" s="115"/>
      <c r="F47" s="115"/>
      <c r="G47" s="279"/>
      <c r="H47" s="115"/>
      <c r="I47" s="45"/>
    </row>
    <row r="48" spans="1:9" ht="12.75">
      <c r="A48" s="1"/>
      <c r="B48" s="116" t="s">
        <v>519</v>
      </c>
      <c r="C48" s="14"/>
      <c r="D48" s="268">
        <f>'Budget Detaljerad'!H46</f>
        <v>0</v>
      </c>
      <c r="E48" s="268"/>
      <c r="F48" s="268">
        <f>E48-D48</f>
        <v>0</v>
      </c>
      <c r="G48" s="278">
        <f>IF(D48=0,0,F48/D48)</f>
        <v>0</v>
      </c>
      <c r="H48" s="136"/>
      <c r="I48" s="45"/>
    </row>
    <row r="49" spans="1:9" ht="12.75">
      <c r="A49" s="1"/>
      <c r="B49" s="117" t="s">
        <v>739</v>
      </c>
      <c r="C49" s="99"/>
      <c r="D49" s="268">
        <f>'Budget Detaljerad'!H47</f>
        <v>0</v>
      </c>
      <c r="E49" s="268"/>
      <c r="F49" s="268">
        <f>E49-D49</f>
        <v>0</v>
      </c>
      <c r="G49" s="278">
        <f>IF(D49=0,0,F49/D49)</f>
        <v>0</v>
      </c>
      <c r="H49" s="137" t="e">
        <f>#REF!+#REF!</f>
        <v>#REF!</v>
      </c>
      <c r="I49" s="45"/>
    </row>
    <row r="50" spans="1:9" ht="12.75">
      <c r="A50" s="1"/>
      <c r="B50" s="147" t="s">
        <v>522</v>
      </c>
      <c r="C50" s="232"/>
      <c r="D50" s="19"/>
      <c r="E50" s="19"/>
      <c r="F50" s="19"/>
      <c r="G50" s="278"/>
      <c r="H50" s="136"/>
      <c r="I50" s="45"/>
    </row>
    <row r="51" spans="1:9" ht="12.75">
      <c r="A51" s="1"/>
      <c r="B51" s="78" t="s">
        <v>523</v>
      </c>
      <c r="C51" s="14"/>
      <c r="D51" s="268">
        <f>'Budget Detaljerad'!H49</f>
        <v>0</v>
      </c>
      <c r="E51" s="268"/>
      <c r="F51" s="268">
        <f aca="true" t="shared" si="0" ref="F51:F58">E51-D51</f>
        <v>0</v>
      </c>
      <c r="G51" s="278">
        <f aca="true" t="shared" si="1" ref="G51:G58">IF(D51=0,0,F51/D51)</f>
        <v>0</v>
      </c>
      <c r="H51" s="136"/>
      <c r="I51" s="45"/>
    </row>
    <row r="52" spans="1:9" ht="12.75">
      <c r="A52" s="1"/>
      <c r="B52" s="78" t="s">
        <v>388</v>
      </c>
      <c r="C52" s="14"/>
      <c r="D52" s="268">
        <f>'Budget Detaljerad'!H50</f>
        <v>0</v>
      </c>
      <c r="E52" s="268"/>
      <c r="F52" s="268">
        <f t="shared" si="0"/>
        <v>0</v>
      </c>
      <c r="G52" s="278">
        <f t="shared" si="1"/>
        <v>0</v>
      </c>
      <c r="H52" s="136"/>
      <c r="I52" s="45"/>
    </row>
    <row r="53" spans="1:9" ht="12.75">
      <c r="A53" s="1"/>
      <c r="B53" s="78" t="s">
        <v>389</v>
      </c>
      <c r="C53" s="14"/>
      <c r="D53" s="268">
        <f>'Budget Detaljerad'!H51</f>
        <v>0</v>
      </c>
      <c r="E53" s="268"/>
      <c r="F53" s="268">
        <f t="shared" si="0"/>
        <v>0</v>
      </c>
      <c r="G53" s="278">
        <f t="shared" si="1"/>
        <v>0</v>
      </c>
      <c r="H53" s="136"/>
      <c r="I53" s="362"/>
    </row>
    <row r="54" spans="1:9" ht="12.75">
      <c r="A54" s="1"/>
      <c r="B54" s="78" t="s">
        <v>79</v>
      </c>
      <c r="C54" s="14"/>
      <c r="D54" s="268">
        <f>'Budget Detaljerad'!H52</f>
        <v>0</v>
      </c>
      <c r="E54" s="268"/>
      <c r="F54" s="268">
        <f t="shared" si="0"/>
        <v>0</v>
      </c>
      <c r="G54" s="278">
        <f t="shared" si="1"/>
        <v>0</v>
      </c>
      <c r="H54" s="136"/>
      <c r="I54" s="362"/>
    </row>
    <row r="55" spans="1:9" ht="12.75">
      <c r="A55" s="1"/>
      <c r="B55" s="127" t="s">
        <v>662</v>
      </c>
      <c r="C55" s="14"/>
      <c r="D55" s="268">
        <f>'Budget Detaljerad'!H53</f>
        <v>0</v>
      </c>
      <c r="E55" s="268"/>
      <c r="F55" s="268">
        <f t="shared" si="0"/>
        <v>0</v>
      </c>
      <c r="G55" s="278">
        <f t="shared" si="1"/>
        <v>0</v>
      </c>
      <c r="H55" s="136"/>
      <c r="I55" s="362"/>
    </row>
    <row r="56" spans="1:9" ht="12.75">
      <c r="A56" s="1"/>
      <c r="B56" s="78" t="s">
        <v>80</v>
      </c>
      <c r="C56" s="14"/>
      <c r="D56" s="268">
        <f>'Budget Detaljerad'!H54</f>
        <v>0</v>
      </c>
      <c r="E56" s="268"/>
      <c r="F56" s="268">
        <f t="shared" si="0"/>
        <v>0</v>
      </c>
      <c r="G56" s="278">
        <f t="shared" si="1"/>
        <v>0</v>
      </c>
      <c r="H56" s="136"/>
      <c r="I56" s="362"/>
    </row>
    <row r="57" spans="1:9" ht="12.75">
      <c r="A57" s="1"/>
      <c r="B57" s="78" t="s">
        <v>81</v>
      </c>
      <c r="C57" s="14"/>
      <c r="D57" s="268">
        <f>'Budget Detaljerad'!H55</f>
        <v>0</v>
      </c>
      <c r="E57" s="268"/>
      <c r="F57" s="268">
        <f t="shared" si="0"/>
        <v>0</v>
      </c>
      <c r="G57" s="278">
        <f t="shared" si="1"/>
        <v>0</v>
      </c>
      <c r="H57" s="136"/>
      <c r="I57" s="362"/>
    </row>
    <row r="58" spans="1:9" ht="12.75">
      <c r="A58" s="1"/>
      <c r="B58" s="78" t="s">
        <v>82</v>
      </c>
      <c r="C58" s="14"/>
      <c r="D58" s="268">
        <f>'Budget Detaljerad'!H56</f>
        <v>0</v>
      </c>
      <c r="E58" s="268"/>
      <c r="F58" s="268">
        <f t="shared" si="0"/>
        <v>0</v>
      </c>
      <c r="G58" s="278">
        <f t="shared" si="1"/>
        <v>0</v>
      </c>
      <c r="H58" s="136"/>
      <c r="I58" s="362"/>
    </row>
    <row r="59" spans="1:9" ht="12.75">
      <c r="A59" s="1"/>
      <c r="B59" s="147" t="s">
        <v>400</v>
      </c>
      <c r="C59" s="232"/>
      <c r="D59" s="19"/>
      <c r="E59" s="19"/>
      <c r="F59" s="19"/>
      <c r="G59" s="278"/>
      <c r="H59" s="136"/>
      <c r="I59" s="362"/>
    </row>
    <row r="60" spans="1:9" ht="12.75">
      <c r="A60" s="1"/>
      <c r="B60" s="78" t="s">
        <v>537</v>
      </c>
      <c r="C60" s="14"/>
      <c r="D60" s="268">
        <f>'Budget Detaljerad'!H58</f>
        <v>0</v>
      </c>
      <c r="E60" s="268"/>
      <c r="F60" s="268">
        <f aca="true" t="shared" si="2" ref="F60:F78">E60-D60</f>
        <v>0</v>
      </c>
      <c r="G60" s="278">
        <f aca="true" t="shared" si="3" ref="G60:G82">IF(D60=0,0,F60/D60)</f>
        <v>0</v>
      </c>
      <c r="H60" s="136"/>
      <c r="I60" s="362"/>
    </row>
    <row r="61" spans="1:9" ht="12.75">
      <c r="A61" s="1"/>
      <c r="B61" s="78" t="s">
        <v>383</v>
      </c>
      <c r="C61" s="14"/>
      <c r="D61" s="268">
        <f>'Budget Detaljerad'!H59</f>
        <v>0</v>
      </c>
      <c r="E61" s="268"/>
      <c r="F61" s="268">
        <f t="shared" si="2"/>
        <v>0</v>
      </c>
      <c r="G61" s="278">
        <f t="shared" si="3"/>
        <v>0</v>
      </c>
      <c r="H61" s="138"/>
      <c r="I61" s="362"/>
    </row>
    <row r="62" spans="1:9" ht="12.75">
      <c r="A62" s="1"/>
      <c r="B62" s="78" t="s">
        <v>538</v>
      </c>
      <c r="C62" s="14"/>
      <c r="D62" s="268">
        <f>'Budget Detaljerad'!H60</f>
        <v>0</v>
      </c>
      <c r="E62" s="268"/>
      <c r="F62" s="268">
        <f t="shared" si="2"/>
        <v>0</v>
      </c>
      <c r="G62" s="278">
        <f t="shared" si="3"/>
        <v>0</v>
      </c>
      <c r="H62" s="139"/>
      <c r="I62" s="362"/>
    </row>
    <row r="63" spans="1:9" ht="12.75">
      <c r="A63" s="1"/>
      <c r="B63" s="128" t="s">
        <v>617</v>
      </c>
      <c r="C63" s="14"/>
      <c r="D63" s="268">
        <f>'Budget Detaljerad'!H61</f>
        <v>0</v>
      </c>
      <c r="E63" s="268"/>
      <c r="F63" s="268">
        <f t="shared" si="2"/>
        <v>0</v>
      </c>
      <c r="G63" s="278">
        <f t="shared" si="3"/>
        <v>0</v>
      </c>
      <c r="H63" s="139"/>
      <c r="I63" s="362"/>
    </row>
    <row r="64" spans="1:9" ht="12.75">
      <c r="A64" s="1"/>
      <c r="B64" s="128" t="s">
        <v>83</v>
      </c>
      <c r="C64" s="14"/>
      <c r="D64" s="268">
        <f>'Budget Detaljerad'!H62</f>
        <v>0</v>
      </c>
      <c r="E64" s="268"/>
      <c r="F64" s="268">
        <f t="shared" si="2"/>
        <v>0</v>
      </c>
      <c r="G64" s="278">
        <f t="shared" si="3"/>
        <v>0</v>
      </c>
      <c r="H64" s="139"/>
      <c r="I64" s="362"/>
    </row>
    <row r="65" spans="1:9" ht="12.75">
      <c r="A65" s="1"/>
      <c r="B65" s="129" t="s">
        <v>539</v>
      </c>
      <c r="C65" s="14"/>
      <c r="D65" s="268">
        <f>'Budget Detaljerad'!H63</f>
        <v>0</v>
      </c>
      <c r="E65" s="268"/>
      <c r="F65" s="268">
        <f t="shared" si="2"/>
        <v>0</v>
      </c>
      <c r="G65" s="278">
        <f t="shared" si="3"/>
        <v>0</v>
      </c>
      <c r="H65" s="139"/>
      <c r="I65" s="45"/>
    </row>
    <row r="66" spans="1:9" ht="12.75">
      <c r="A66" s="1"/>
      <c r="B66" s="128" t="s">
        <v>0</v>
      </c>
      <c r="C66" s="14"/>
      <c r="D66" s="268">
        <f>'Budget Detaljerad'!H64</f>
        <v>0</v>
      </c>
      <c r="E66" s="268"/>
      <c r="F66" s="268">
        <f t="shared" si="2"/>
        <v>0</v>
      </c>
      <c r="G66" s="278">
        <f t="shared" si="3"/>
        <v>0</v>
      </c>
      <c r="H66" s="139"/>
      <c r="I66" s="40"/>
    </row>
    <row r="67" spans="1:9" ht="12.75">
      <c r="A67" s="1"/>
      <c r="B67" s="128" t="s">
        <v>1</v>
      </c>
      <c r="C67" s="14"/>
      <c r="D67" s="268">
        <f>'Budget Detaljerad'!H65</f>
        <v>0</v>
      </c>
      <c r="E67" s="268"/>
      <c r="F67" s="268">
        <f t="shared" si="2"/>
        <v>0</v>
      </c>
      <c r="G67" s="278">
        <f t="shared" si="3"/>
        <v>0</v>
      </c>
      <c r="H67" s="139"/>
      <c r="I67" s="163"/>
    </row>
    <row r="68" spans="1:9" ht="12.75">
      <c r="A68" s="1"/>
      <c r="B68" s="130" t="s">
        <v>2</v>
      </c>
      <c r="C68" s="14"/>
      <c r="D68" s="268">
        <f>'Budget Detaljerad'!H66</f>
        <v>0</v>
      </c>
      <c r="E68" s="268"/>
      <c r="F68" s="268">
        <f t="shared" si="2"/>
        <v>0</v>
      </c>
      <c r="G68" s="278">
        <f t="shared" si="3"/>
        <v>0</v>
      </c>
      <c r="H68" s="139"/>
      <c r="I68" s="362"/>
    </row>
    <row r="69" spans="1:9" ht="12.75">
      <c r="A69" s="1"/>
      <c r="B69" s="130" t="s">
        <v>3</v>
      </c>
      <c r="C69" s="14"/>
      <c r="D69" s="268">
        <f>'Budget Detaljerad'!H67</f>
        <v>0</v>
      </c>
      <c r="E69" s="268"/>
      <c r="F69" s="268">
        <f t="shared" si="2"/>
        <v>0</v>
      </c>
      <c r="G69" s="278">
        <f t="shared" si="3"/>
        <v>0</v>
      </c>
      <c r="H69" s="139"/>
      <c r="I69" s="362"/>
    </row>
    <row r="70" spans="1:9" ht="12.75">
      <c r="A70" s="1"/>
      <c r="B70" s="78" t="s">
        <v>542</v>
      </c>
      <c r="C70" s="14"/>
      <c r="D70" s="268">
        <f>'Budget Detaljerad'!H68</f>
        <v>0</v>
      </c>
      <c r="E70" s="268"/>
      <c r="F70" s="268">
        <f t="shared" si="2"/>
        <v>0</v>
      </c>
      <c r="G70" s="278">
        <f t="shared" si="3"/>
        <v>0</v>
      </c>
      <c r="H70" s="139"/>
      <c r="I70" s="362"/>
    </row>
    <row r="71" spans="1:9" ht="12.75">
      <c r="A71" s="1"/>
      <c r="B71" s="78" t="s">
        <v>543</v>
      </c>
      <c r="C71" s="14"/>
      <c r="D71" s="268">
        <f>'Budget Detaljerad'!H69</f>
        <v>0</v>
      </c>
      <c r="E71" s="268"/>
      <c r="F71" s="268">
        <f t="shared" si="2"/>
        <v>0</v>
      </c>
      <c r="G71" s="278">
        <f t="shared" si="3"/>
        <v>0</v>
      </c>
      <c r="H71" s="139"/>
      <c r="I71" s="362"/>
    </row>
    <row r="72" spans="1:9" ht="12.75">
      <c r="A72" s="1"/>
      <c r="B72" s="78" t="s">
        <v>544</v>
      </c>
      <c r="C72" s="14"/>
      <c r="D72" s="268">
        <f>'Budget Detaljerad'!H70</f>
        <v>0</v>
      </c>
      <c r="E72" s="268"/>
      <c r="F72" s="268">
        <f t="shared" si="2"/>
        <v>0</v>
      </c>
      <c r="G72" s="278">
        <f t="shared" si="3"/>
        <v>0</v>
      </c>
      <c r="H72" s="139"/>
      <c r="I72" s="362"/>
    </row>
    <row r="73" spans="1:9" ht="12.75">
      <c r="A73" s="1"/>
      <c r="B73" s="78" t="s">
        <v>474</v>
      </c>
      <c r="C73" s="14"/>
      <c r="D73" s="268">
        <f>'Budget Detaljerad'!H71</f>
        <v>0</v>
      </c>
      <c r="E73" s="268"/>
      <c r="F73" s="268">
        <f t="shared" si="2"/>
        <v>0</v>
      </c>
      <c r="G73" s="278">
        <f t="shared" si="3"/>
        <v>0</v>
      </c>
      <c r="H73" s="139"/>
      <c r="I73" s="362"/>
    </row>
    <row r="74" spans="1:9" ht="12.75">
      <c r="A74" s="1"/>
      <c r="B74" s="78" t="s">
        <v>365</v>
      </c>
      <c r="C74" s="14"/>
      <c r="D74" s="268">
        <f>'Budget Detaljerad'!H72</f>
        <v>0</v>
      </c>
      <c r="E74" s="268"/>
      <c r="F74" s="268">
        <f t="shared" si="2"/>
        <v>0</v>
      </c>
      <c r="G74" s="278">
        <f t="shared" si="3"/>
        <v>0</v>
      </c>
      <c r="H74" s="139"/>
      <c r="I74" s="362"/>
    </row>
    <row r="75" spans="1:9" ht="15.75" customHeight="1">
      <c r="A75" s="1"/>
      <c r="B75" s="131" t="s">
        <v>366</v>
      </c>
      <c r="C75" s="14"/>
      <c r="D75" s="268">
        <f>'Budget Detaljerad'!H73</f>
        <v>0</v>
      </c>
      <c r="E75" s="268"/>
      <c r="F75" s="268">
        <f t="shared" si="2"/>
        <v>0</v>
      </c>
      <c r="G75" s="278">
        <f t="shared" si="3"/>
        <v>0</v>
      </c>
      <c r="H75" s="139"/>
      <c r="I75" s="363"/>
    </row>
    <row r="76" spans="1:9" ht="15.75" customHeight="1">
      <c r="A76" s="1"/>
      <c r="B76" s="78" t="s">
        <v>545</v>
      </c>
      <c r="C76" s="14"/>
      <c r="D76" s="268">
        <f>'Budget Detaljerad'!H74</f>
        <v>0</v>
      </c>
      <c r="E76" s="268"/>
      <c r="F76" s="268">
        <f t="shared" si="2"/>
        <v>0</v>
      </c>
      <c r="G76" s="278">
        <f t="shared" si="3"/>
        <v>0</v>
      </c>
      <c r="H76" s="139"/>
      <c r="I76" s="363"/>
    </row>
    <row r="77" spans="1:9" ht="12.75">
      <c r="A77" s="1"/>
      <c r="B77" s="78" t="s">
        <v>546</v>
      </c>
      <c r="C77" s="14"/>
      <c r="D77" s="268">
        <f>'Budget Detaljerad'!H75</f>
        <v>0</v>
      </c>
      <c r="E77" s="268"/>
      <c r="F77" s="268">
        <f t="shared" si="2"/>
        <v>0</v>
      </c>
      <c r="G77" s="278">
        <f t="shared" si="3"/>
        <v>0</v>
      </c>
      <c r="H77" s="139"/>
      <c r="I77" s="363"/>
    </row>
    <row r="78" spans="1:9" ht="12.75">
      <c r="A78" s="1"/>
      <c r="B78" s="78" t="s">
        <v>547</v>
      </c>
      <c r="C78" s="14"/>
      <c r="D78" s="268">
        <f>'Budget Detaljerad'!H76</f>
        <v>0</v>
      </c>
      <c r="E78" s="268"/>
      <c r="F78" s="268">
        <f t="shared" si="2"/>
        <v>0</v>
      </c>
      <c r="G78" s="278">
        <f t="shared" si="3"/>
        <v>0</v>
      </c>
      <c r="H78" s="139"/>
      <c r="I78" s="45"/>
    </row>
    <row r="79" spans="1:9" ht="12.75">
      <c r="A79" s="1"/>
      <c r="B79" s="78" t="s">
        <v>657</v>
      </c>
      <c r="C79" s="14"/>
      <c r="D79" s="268">
        <f>'Budget Detaljerad'!H77</f>
        <v>0</v>
      </c>
      <c r="E79" s="268"/>
      <c r="F79" s="268">
        <f>E79-D79</f>
        <v>0</v>
      </c>
      <c r="G79" s="278">
        <f>IF(D79=0,0,F79/D79)</f>
        <v>0</v>
      </c>
      <c r="H79" s="139"/>
      <c r="I79" s="45"/>
    </row>
    <row r="80" spans="1:9" ht="12.75">
      <c r="A80" s="1"/>
      <c r="B80" s="78" t="s">
        <v>658</v>
      </c>
      <c r="C80" s="14"/>
      <c r="D80" s="268">
        <f>'Budget Detaljerad'!H78</f>
        <v>0</v>
      </c>
      <c r="E80" s="268"/>
      <c r="F80" s="268">
        <f>E80-D80</f>
        <v>0</v>
      </c>
      <c r="G80" s="278">
        <f>IF(D80=0,0,F80/D80)</f>
        <v>0</v>
      </c>
      <c r="H80" s="139"/>
      <c r="I80" s="45"/>
    </row>
    <row r="81" spans="1:8" ht="13.5" thickBot="1">
      <c r="A81" s="1"/>
      <c r="B81" s="96" t="s">
        <v>540</v>
      </c>
      <c r="C81" s="28"/>
      <c r="D81" s="275">
        <f>'Budget Detaljerad'!H79</f>
        <v>0</v>
      </c>
      <c r="E81" s="275"/>
      <c r="F81" s="275">
        <f>E81-D81</f>
        <v>0</v>
      </c>
      <c r="G81" s="280">
        <f t="shared" si="3"/>
        <v>0</v>
      </c>
      <c r="H81" s="140" t="e">
        <f>SUM(#REF!)</f>
        <v>#REF!</v>
      </c>
    </row>
    <row r="82" spans="1:8" ht="13.5" thickBot="1">
      <c r="A82" s="1"/>
      <c r="B82" s="132" t="s">
        <v>55</v>
      </c>
      <c r="C82" s="28"/>
      <c r="D82" s="270">
        <f>SUM(D15:D81)</f>
        <v>0</v>
      </c>
      <c r="E82" s="270">
        <f>SUM(E15:E81)</f>
        <v>0</v>
      </c>
      <c r="F82" s="270">
        <f>E82-D82</f>
        <v>0</v>
      </c>
      <c r="G82" s="281">
        <f t="shared" si="3"/>
        <v>0</v>
      </c>
      <c r="H82" s="141" t="e">
        <f>#REF!</f>
        <v>#REF!</v>
      </c>
    </row>
    <row r="83" spans="1:8" ht="12.75">
      <c r="A83" s="1"/>
      <c r="B83" s="14"/>
      <c r="C83" s="14"/>
      <c r="D83" s="17"/>
      <c r="E83" s="17"/>
      <c r="F83" s="17"/>
      <c r="G83" s="282"/>
      <c r="H83" s="15"/>
    </row>
    <row r="84" spans="1:9" ht="12.75">
      <c r="A84" s="55" t="s">
        <v>489</v>
      </c>
      <c r="B84" s="40" t="s">
        <v>56</v>
      </c>
      <c r="C84" s="41"/>
      <c r="D84" s="67"/>
      <c r="E84" s="67"/>
      <c r="F84" s="67"/>
      <c r="G84" s="283"/>
      <c r="H84" s="89"/>
      <c r="I84" s="362"/>
    </row>
    <row r="85" spans="1:9" ht="12.75">
      <c r="A85" s="55"/>
      <c r="B85" s="103" t="s">
        <v>541</v>
      </c>
      <c r="C85" s="104"/>
      <c r="D85" s="268">
        <f>'Budget Detaljerad'!H83</f>
        <v>0</v>
      </c>
      <c r="E85" s="268"/>
      <c r="F85" s="268">
        <f aca="true" t="shared" si="4" ref="F85:F92">E85-D85</f>
        <v>0</v>
      </c>
      <c r="G85" s="278">
        <f aca="true" t="shared" si="5" ref="G85:G92">IF(D85=0,0,F85/D85)</f>
        <v>0</v>
      </c>
      <c r="H85" s="21"/>
      <c r="I85" s="362"/>
    </row>
    <row r="86" spans="1:8" ht="12.75">
      <c r="A86" s="55"/>
      <c r="B86" s="78" t="s">
        <v>661</v>
      </c>
      <c r="C86" s="41"/>
      <c r="D86" s="268">
        <f>'Budget Detaljerad'!H84</f>
        <v>0</v>
      </c>
      <c r="E86" s="268"/>
      <c r="F86" s="268">
        <f t="shared" si="4"/>
        <v>0</v>
      </c>
      <c r="G86" s="278">
        <f t="shared" si="5"/>
        <v>0</v>
      </c>
      <c r="H86" s="21"/>
    </row>
    <row r="87" spans="1:9" ht="12.75">
      <c r="A87" s="55"/>
      <c r="B87" s="78" t="s">
        <v>95</v>
      </c>
      <c r="C87" s="41"/>
      <c r="D87" s="268">
        <f>'Budget Detaljerad'!H85</f>
        <v>0</v>
      </c>
      <c r="E87" s="268"/>
      <c r="F87" s="268">
        <f t="shared" si="4"/>
        <v>0</v>
      </c>
      <c r="G87" s="278">
        <f t="shared" si="5"/>
        <v>0</v>
      </c>
      <c r="H87" s="21"/>
      <c r="I87" s="362"/>
    </row>
    <row r="88" spans="1:9" ht="12.75">
      <c r="A88" s="55"/>
      <c r="B88" s="78" t="s">
        <v>96</v>
      </c>
      <c r="C88" s="41"/>
      <c r="D88" s="268">
        <f>'Budget Detaljerad'!H86</f>
        <v>0</v>
      </c>
      <c r="E88" s="268"/>
      <c r="F88" s="268">
        <f t="shared" si="4"/>
        <v>0</v>
      </c>
      <c r="G88" s="278">
        <f t="shared" si="5"/>
        <v>0</v>
      </c>
      <c r="H88" s="21"/>
      <c r="I88" s="362"/>
    </row>
    <row r="89" spans="1:8" ht="12.75">
      <c r="A89" s="69"/>
      <c r="B89" s="78" t="s">
        <v>97</v>
      </c>
      <c r="C89" s="45"/>
      <c r="D89" s="268">
        <f>'Budget Detaljerad'!H87</f>
        <v>0</v>
      </c>
      <c r="E89" s="268"/>
      <c r="F89" s="268">
        <f t="shared" si="4"/>
        <v>0</v>
      </c>
      <c r="G89" s="278">
        <f t="shared" si="5"/>
        <v>0</v>
      </c>
      <c r="H89" s="26"/>
    </row>
    <row r="90" spans="1:9" ht="12.75">
      <c r="A90" s="69"/>
      <c r="B90" s="78" t="s">
        <v>98</v>
      </c>
      <c r="C90" s="45"/>
      <c r="D90" s="268">
        <f>'Budget Detaljerad'!H88</f>
        <v>0</v>
      </c>
      <c r="E90" s="268"/>
      <c r="F90" s="268">
        <f t="shared" si="4"/>
        <v>0</v>
      </c>
      <c r="G90" s="278">
        <f t="shared" si="5"/>
        <v>0</v>
      </c>
      <c r="H90" s="27"/>
      <c r="I90" s="362"/>
    </row>
    <row r="91" spans="1:9" ht="13.5" thickBot="1">
      <c r="A91" s="69"/>
      <c r="B91" s="96" t="s">
        <v>551</v>
      </c>
      <c r="C91" s="48"/>
      <c r="D91" s="268">
        <f>'Budget Detaljerad'!H89</f>
        <v>0</v>
      </c>
      <c r="E91" s="268"/>
      <c r="F91" s="268">
        <f t="shared" si="4"/>
        <v>0</v>
      </c>
      <c r="G91" s="278">
        <f t="shared" si="5"/>
        <v>0</v>
      </c>
      <c r="H91" s="33" t="e">
        <f>SUM(#REF!)</f>
        <v>#REF!</v>
      </c>
      <c r="I91" s="362"/>
    </row>
    <row r="92" spans="1:8" ht="13.5" thickBot="1">
      <c r="A92" s="55"/>
      <c r="B92" s="133" t="s">
        <v>57</v>
      </c>
      <c r="C92" s="49"/>
      <c r="D92" s="269">
        <f>SUM(D85:D91)</f>
        <v>0</v>
      </c>
      <c r="E92" s="269">
        <f>SUM(E85:E91)</f>
        <v>0</v>
      </c>
      <c r="F92" s="269">
        <f t="shared" si="4"/>
        <v>0</v>
      </c>
      <c r="G92" s="284">
        <f t="shared" si="5"/>
        <v>0</v>
      </c>
      <c r="H92" s="53" t="e">
        <f>#REF!</f>
        <v>#REF!</v>
      </c>
    </row>
    <row r="93" spans="1:9" ht="12.75">
      <c r="A93" s="55"/>
      <c r="B93" s="40"/>
      <c r="C93" s="45"/>
      <c r="D93" s="24"/>
      <c r="E93" s="24"/>
      <c r="F93" s="24"/>
      <c r="G93" s="285"/>
      <c r="H93" s="54"/>
      <c r="I93" s="362"/>
    </row>
    <row r="94" spans="1:9" ht="12.75">
      <c r="A94" s="59" t="s">
        <v>490</v>
      </c>
      <c r="B94" s="112" t="s">
        <v>58</v>
      </c>
      <c r="C94" s="113"/>
      <c r="D94" s="67"/>
      <c r="E94" s="67"/>
      <c r="F94" s="67"/>
      <c r="G94" s="283"/>
      <c r="H94" s="89"/>
      <c r="I94" s="362"/>
    </row>
    <row r="95" spans="1:8" ht="12.75">
      <c r="A95" s="55"/>
      <c r="B95" s="103" t="s">
        <v>552</v>
      </c>
      <c r="C95" s="41"/>
      <c r="D95" s="268">
        <f>'Budget Detaljerad'!H93</f>
        <v>0</v>
      </c>
      <c r="E95" s="268"/>
      <c r="F95" s="268">
        <f aca="true" t="shared" si="6" ref="F95:F100">E95-D95</f>
        <v>0</v>
      </c>
      <c r="G95" s="278">
        <f aca="true" t="shared" si="7" ref="G95:G100">IF(D95=0,0,F95/D95)</f>
        <v>0</v>
      </c>
      <c r="H95" s="21"/>
    </row>
    <row r="96" spans="1:9" ht="12.75">
      <c r="A96" s="55"/>
      <c r="B96" s="78" t="s">
        <v>445</v>
      </c>
      <c r="C96" s="41"/>
      <c r="D96" s="268">
        <f>'Budget Detaljerad'!H94</f>
        <v>0</v>
      </c>
      <c r="E96" s="268"/>
      <c r="F96" s="268">
        <f t="shared" si="6"/>
        <v>0</v>
      </c>
      <c r="G96" s="278">
        <f t="shared" si="7"/>
        <v>0</v>
      </c>
      <c r="H96" s="21"/>
      <c r="I96" s="362"/>
    </row>
    <row r="97" spans="1:9" ht="12.75">
      <c r="A97" s="55"/>
      <c r="B97" s="127" t="s">
        <v>548</v>
      </c>
      <c r="C97" s="41"/>
      <c r="D97" s="268">
        <f>'Budget Detaljerad'!H95</f>
        <v>0</v>
      </c>
      <c r="E97" s="268"/>
      <c r="F97" s="268">
        <f t="shared" si="6"/>
        <v>0</v>
      </c>
      <c r="G97" s="278">
        <f t="shared" si="7"/>
        <v>0</v>
      </c>
      <c r="H97" s="21"/>
      <c r="I97" s="362"/>
    </row>
    <row r="98" spans="1:8" ht="13.5" thickBot="1">
      <c r="A98" s="69"/>
      <c r="B98" s="134" t="s">
        <v>553</v>
      </c>
      <c r="C98" s="48"/>
      <c r="D98" s="268">
        <f>'Budget Detaljerad'!H96</f>
        <v>0</v>
      </c>
      <c r="E98" s="268"/>
      <c r="F98" s="268">
        <f t="shared" si="6"/>
        <v>0</v>
      </c>
      <c r="G98" s="278">
        <f t="shared" si="7"/>
        <v>0</v>
      </c>
      <c r="H98" s="33" t="e">
        <f>SUM(#REF!)</f>
        <v>#REF!</v>
      </c>
    </row>
    <row r="99" spans="1:9" ht="13.5" thickBot="1">
      <c r="A99" s="55"/>
      <c r="B99" s="133" t="s">
        <v>59</v>
      </c>
      <c r="C99" s="49"/>
      <c r="D99" s="269">
        <f>SUM(D95:D98)</f>
        <v>0</v>
      </c>
      <c r="E99" s="269">
        <f>SUM(E95:E98)</f>
        <v>0</v>
      </c>
      <c r="F99" s="269">
        <f t="shared" si="6"/>
        <v>0</v>
      </c>
      <c r="G99" s="284">
        <f t="shared" si="7"/>
        <v>0</v>
      </c>
      <c r="H99" s="53" t="e">
        <f>#REF!</f>
        <v>#REF!</v>
      </c>
      <c r="I99" s="362"/>
    </row>
    <row r="100" spans="1:9" ht="13.5" thickBot="1">
      <c r="A100" s="59"/>
      <c r="B100" s="135" t="s">
        <v>568</v>
      </c>
      <c r="C100" s="107"/>
      <c r="D100" s="277">
        <f>D99+D92+D82</f>
        <v>0</v>
      </c>
      <c r="E100" s="277">
        <f>E99+E92+E82</f>
        <v>0</v>
      </c>
      <c r="F100" s="277">
        <f t="shared" si="6"/>
        <v>0</v>
      </c>
      <c r="G100" s="286">
        <f t="shared" si="7"/>
        <v>0</v>
      </c>
      <c r="H100" s="111" t="e">
        <f>#REF!</f>
        <v>#REF!</v>
      </c>
      <c r="I100" s="362"/>
    </row>
    <row r="101" spans="1:8" ht="12.75">
      <c r="A101" s="55"/>
      <c r="B101" s="40"/>
      <c r="C101" s="45"/>
      <c r="D101" s="24"/>
      <c r="E101" s="24"/>
      <c r="F101" s="24"/>
      <c r="G101" s="285"/>
      <c r="H101" s="54"/>
    </row>
    <row r="102" spans="1:9" ht="20.25">
      <c r="A102" s="59"/>
      <c r="B102" s="208" t="s">
        <v>60</v>
      </c>
      <c r="C102" s="209"/>
      <c r="D102" s="210"/>
      <c r="E102" s="210"/>
      <c r="F102" s="210"/>
      <c r="G102" s="287"/>
      <c r="H102" s="213"/>
      <c r="I102" s="362"/>
    </row>
    <row r="103" spans="1:9" ht="12.75">
      <c r="A103" s="55"/>
      <c r="B103" s="40"/>
      <c r="C103" s="45"/>
      <c r="D103" s="24"/>
      <c r="E103" s="24"/>
      <c r="F103" s="24"/>
      <c r="G103" s="285"/>
      <c r="H103" s="54"/>
      <c r="I103" s="362"/>
    </row>
    <row r="104" spans="1:8" ht="12.75">
      <c r="A104" s="55" t="s">
        <v>491</v>
      </c>
      <c r="B104" s="40" t="s">
        <v>61</v>
      </c>
      <c r="C104" s="11"/>
      <c r="D104" s="221"/>
      <c r="E104" s="221"/>
      <c r="F104" s="221"/>
      <c r="G104" s="288"/>
      <c r="H104" s="42"/>
    </row>
    <row r="105" spans="1:9" ht="12.75">
      <c r="A105" s="55"/>
      <c r="B105" s="98" t="s">
        <v>532</v>
      </c>
      <c r="C105" s="41"/>
      <c r="D105" s="67"/>
      <c r="E105" s="67"/>
      <c r="F105" s="67"/>
      <c r="G105" s="283"/>
      <c r="H105" s="89"/>
      <c r="I105" s="362"/>
    </row>
    <row r="106" spans="1:9" ht="12.75">
      <c r="A106" s="55"/>
      <c r="B106" s="60" t="s">
        <v>518</v>
      </c>
      <c r="C106" s="61" t="s">
        <v>514</v>
      </c>
      <c r="D106" s="268">
        <f>'Budget Detaljerad'!H104</f>
        <v>0</v>
      </c>
      <c r="E106" s="268"/>
      <c r="F106" s="268">
        <f aca="true" t="shared" si="8" ref="F106:F165">E106-D106</f>
        <v>0</v>
      </c>
      <c r="G106" s="278">
        <f aca="true" t="shared" si="9" ref="G106:G165">IF(D106=0,0,F106/D106)</f>
        <v>0</v>
      </c>
      <c r="H106" s="21"/>
      <c r="I106" s="362"/>
    </row>
    <row r="107" spans="1:8" ht="12.75">
      <c r="A107" s="55"/>
      <c r="B107" s="63"/>
      <c r="C107" s="64" t="s">
        <v>515</v>
      </c>
      <c r="D107" s="268">
        <f>'Budget Detaljerad'!H105</f>
        <v>0</v>
      </c>
      <c r="E107" s="268"/>
      <c r="F107" s="268">
        <f t="shared" si="8"/>
        <v>0</v>
      </c>
      <c r="G107" s="278">
        <f t="shared" si="9"/>
        <v>0</v>
      </c>
      <c r="H107" s="21"/>
    </row>
    <row r="108" spans="1:9" ht="12.75">
      <c r="A108" s="55"/>
      <c r="B108" s="63"/>
      <c r="C108" s="64" t="s">
        <v>516</v>
      </c>
      <c r="D108" s="268">
        <f>'Budget Detaljerad'!H106</f>
        <v>0</v>
      </c>
      <c r="E108" s="268"/>
      <c r="F108" s="268">
        <f t="shared" si="8"/>
        <v>0</v>
      </c>
      <c r="G108" s="278">
        <f t="shared" si="9"/>
        <v>0</v>
      </c>
      <c r="H108" s="21"/>
      <c r="I108" s="362"/>
    </row>
    <row r="109" spans="1:9" ht="12.75">
      <c r="A109" s="55"/>
      <c r="B109" s="63"/>
      <c r="C109" s="64" t="s">
        <v>517</v>
      </c>
      <c r="D109" s="268">
        <f>'Budget Detaljerad'!H107</f>
        <v>0</v>
      </c>
      <c r="E109" s="268"/>
      <c r="F109" s="268">
        <f t="shared" si="8"/>
        <v>0</v>
      </c>
      <c r="G109" s="278">
        <f t="shared" si="9"/>
        <v>0</v>
      </c>
      <c r="H109" s="21"/>
      <c r="I109" s="362"/>
    </row>
    <row r="110" spans="1:9" ht="12.75">
      <c r="A110" s="55"/>
      <c r="B110" s="63"/>
      <c r="C110" s="64" t="s">
        <v>739</v>
      </c>
      <c r="D110" s="268">
        <f>'Budget Detaljerad'!H108</f>
        <v>0</v>
      </c>
      <c r="E110" s="268"/>
      <c r="F110" s="268">
        <f t="shared" si="8"/>
        <v>0</v>
      </c>
      <c r="G110" s="278">
        <f t="shared" si="9"/>
        <v>0</v>
      </c>
      <c r="H110" s="21"/>
      <c r="I110" s="45"/>
    </row>
    <row r="111" spans="1:9" ht="12.75">
      <c r="A111" s="55"/>
      <c r="B111" s="65"/>
      <c r="C111" s="66" t="s">
        <v>476</v>
      </c>
      <c r="D111" s="274">
        <f>SUM(D106:D110)</f>
        <v>0</v>
      </c>
      <c r="E111" s="274">
        <f>SUM(E106:E110)</f>
        <v>0</v>
      </c>
      <c r="F111" s="274">
        <f t="shared" si="8"/>
        <v>0</v>
      </c>
      <c r="G111" s="289">
        <f t="shared" si="9"/>
        <v>0</v>
      </c>
      <c r="H111" s="68" t="e">
        <f>SUM(#REF!)</f>
        <v>#REF!</v>
      </c>
      <c r="I111" s="362"/>
    </row>
    <row r="112" spans="1:9" ht="12.75">
      <c r="A112" s="55"/>
      <c r="B112" s="60" t="s">
        <v>450</v>
      </c>
      <c r="C112" s="61" t="s">
        <v>514</v>
      </c>
      <c r="D112" s="268">
        <f>'Budget Detaljerad'!H110</f>
        <v>0</v>
      </c>
      <c r="E112" s="268"/>
      <c r="F112" s="268">
        <f t="shared" si="8"/>
        <v>0</v>
      </c>
      <c r="G112" s="278">
        <f t="shared" si="9"/>
        <v>0</v>
      </c>
      <c r="H112" s="62"/>
      <c r="I112" s="362"/>
    </row>
    <row r="113" spans="1:9" ht="12.75">
      <c r="A113" s="55"/>
      <c r="B113" s="63"/>
      <c r="C113" s="64" t="s">
        <v>515</v>
      </c>
      <c r="D113" s="268">
        <f>'Budget Detaljerad'!H111</f>
        <v>0</v>
      </c>
      <c r="E113" s="268"/>
      <c r="F113" s="268">
        <f t="shared" si="8"/>
        <v>0</v>
      </c>
      <c r="G113" s="278">
        <f t="shared" si="9"/>
        <v>0</v>
      </c>
      <c r="H113" s="21"/>
      <c r="I113" s="45"/>
    </row>
    <row r="114" spans="1:9" ht="12.75">
      <c r="A114" s="55"/>
      <c r="B114" s="63"/>
      <c r="C114" s="64" t="s">
        <v>516</v>
      </c>
      <c r="D114" s="268">
        <f>'Budget Detaljerad'!H112</f>
        <v>0</v>
      </c>
      <c r="E114" s="268"/>
      <c r="F114" s="268">
        <f t="shared" si="8"/>
        <v>0</v>
      </c>
      <c r="G114" s="278">
        <f t="shared" si="9"/>
        <v>0</v>
      </c>
      <c r="H114" s="21"/>
      <c r="I114" s="362"/>
    </row>
    <row r="115" spans="1:8" ht="12.75">
      <c r="A115" s="55"/>
      <c r="B115" s="63"/>
      <c r="C115" s="64" t="s">
        <v>517</v>
      </c>
      <c r="D115" s="268">
        <f>'Budget Detaljerad'!H113</f>
        <v>0</v>
      </c>
      <c r="E115" s="268"/>
      <c r="F115" s="268">
        <f t="shared" si="8"/>
        <v>0</v>
      </c>
      <c r="G115" s="278">
        <f t="shared" si="9"/>
        <v>0</v>
      </c>
      <c r="H115" s="21"/>
    </row>
    <row r="116" spans="1:9" ht="12.75">
      <c r="A116" s="55"/>
      <c r="B116" s="63"/>
      <c r="C116" s="64" t="s">
        <v>739</v>
      </c>
      <c r="D116" s="268">
        <f>'Budget Detaljerad'!H114</f>
        <v>0</v>
      </c>
      <c r="E116" s="268"/>
      <c r="F116" s="268">
        <f t="shared" si="8"/>
        <v>0</v>
      </c>
      <c r="G116" s="278">
        <f t="shared" si="9"/>
        <v>0</v>
      </c>
      <c r="H116" s="21"/>
      <c r="I116" s="362"/>
    </row>
    <row r="117" spans="1:9" ht="12.75">
      <c r="A117" s="55"/>
      <c r="B117" s="63"/>
      <c r="C117" s="66" t="s">
        <v>477</v>
      </c>
      <c r="D117" s="274">
        <f>SUM(D112:D116)</f>
        <v>0</v>
      </c>
      <c r="E117" s="274">
        <f>SUM(E112:E116)</f>
        <v>0</v>
      </c>
      <c r="F117" s="274">
        <f t="shared" si="8"/>
        <v>0</v>
      </c>
      <c r="G117" s="289">
        <f t="shared" si="9"/>
        <v>0</v>
      </c>
      <c r="H117" s="68" t="e">
        <f>SUM(#REF!)</f>
        <v>#REF!</v>
      </c>
      <c r="I117" s="362"/>
    </row>
    <row r="118" spans="1:9" ht="12.75">
      <c r="A118" s="55"/>
      <c r="B118" s="60" t="s">
        <v>451</v>
      </c>
      <c r="C118" s="61" t="s">
        <v>514</v>
      </c>
      <c r="D118" s="268">
        <f>'Budget Detaljerad'!H116</f>
        <v>0</v>
      </c>
      <c r="E118" s="268"/>
      <c r="F118" s="268">
        <f t="shared" si="8"/>
        <v>0</v>
      </c>
      <c r="G118" s="278">
        <f t="shared" si="9"/>
        <v>0</v>
      </c>
      <c r="H118" s="62"/>
      <c r="I118" s="45"/>
    </row>
    <row r="119" spans="1:9" ht="12.75">
      <c r="A119" s="55"/>
      <c r="B119" s="63"/>
      <c r="C119" s="64" t="s">
        <v>515</v>
      </c>
      <c r="D119" s="268">
        <f>'Budget Detaljerad'!H117</f>
        <v>0</v>
      </c>
      <c r="E119" s="268"/>
      <c r="F119" s="268">
        <f t="shared" si="8"/>
        <v>0</v>
      </c>
      <c r="G119" s="278">
        <f t="shared" si="9"/>
        <v>0</v>
      </c>
      <c r="H119" s="21"/>
      <c r="I119" s="362"/>
    </row>
    <row r="120" spans="1:9" ht="12.75">
      <c r="A120" s="55"/>
      <c r="B120" s="63"/>
      <c r="C120" s="64" t="s">
        <v>516</v>
      </c>
      <c r="D120" s="268">
        <f>'Budget Detaljerad'!H118</f>
        <v>0</v>
      </c>
      <c r="E120" s="268"/>
      <c r="F120" s="268">
        <f t="shared" si="8"/>
        <v>0</v>
      </c>
      <c r="G120" s="278">
        <f t="shared" si="9"/>
        <v>0</v>
      </c>
      <c r="H120" s="21"/>
      <c r="I120" s="362"/>
    </row>
    <row r="121" spans="1:8" ht="12.75">
      <c r="A121" s="55"/>
      <c r="B121" s="63"/>
      <c r="C121" s="64" t="s">
        <v>517</v>
      </c>
      <c r="D121" s="268">
        <f>'Budget Detaljerad'!H119</f>
        <v>0</v>
      </c>
      <c r="E121" s="268"/>
      <c r="F121" s="268">
        <f t="shared" si="8"/>
        <v>0</v>
      </c>
      <c r="G121" s="278">
        <f t="shared" si="9"/>
        <v>0</v>
      </c>
      <c r="H121" s="21"/>
    </row>
    <row r="122" spans="1:9" ht="12.75">
      <c r="A122" s="55"/>
      <c r="B122" s="63"/>
      <c r="C122" s="64" t="s">
        <v>739</v>
      </c>
      <c r="D122" s="268">
        <f>'Budget Detaljerad'!H120</f>
        <v>0</v>
      </c>
      <c r="E122" s="268"/>
      <c r="F122" s="268">
        <f t="shared" si="8"/>
        <v>0</v>
      </c>
      <c r="G122" s="278">
        <f t="shared" si="9"/>
        <v>0</v>
      </c>
      <c r="H122" s="21"/>
      <c r="I122" s="362"/>
    </row>
    <row r="123" spans="1:9" ht="12.75">
      <c r="A123" s="55"/>
      <c r="B123" s="65"/>
      <c r="C123" s="66" t="s">
        <v>478</v>
      </c>
      <c r="D123" s="274">
        <f>SUM(D118:D122)</f>
        <v>0</v>
      </c>
      <c r="E123" s="274">
        <f>SUM(E118:E122)</f>
        <v>0</v>
      </c>
      <c r="F123" s="274">
        <f t="shared" si="8"/>
        <v>0</v>
      </c>
      <c r="G123" s="289">
        <f t="shared" si="9"/>
        <v>0</v>
      </c>
      <c r="H123" s="68" t="e">
        <f>SUM(#REF!)</f>
        <v>#REF!</v>
      </c>
      <c r="I123" s="362"/>
    </row>
    <row r="124" spans="1:8" ht="12.75">
      <c r="A124" s="55"/>
      <c r="B124" s="60" t="s">
        <v>318</v>
      </c>
      <c r="C124" s="61" t="s">
        <v>514</v>
      </c>
      <c r="D124" s="268">
        <f>'Budget Detaljerad'!H122</f>
        <v>0</v>
      </c>
      <c r="E124" s="268"/>
      <c r="F124" s="268">
        <f t="shared" si="8"/>
        <v>0</v>
      </c>
      <c r="G124" s="278">
        <f t="shared" si="9"/>
        <v>0</v>
      </c>
      <c r="H124" s="62"/>
    </row>
    <row r="125" spans="1:9" ht="12.75">
      <c r="A125" s="55"/>
      <c r="B125" s="63"/>
      <c r="C125" s="64" t="s">
        <v>515</v>
      </c>
      <c r="D125" s="268">
        <f>'Budget Detaljerad'!H123</f>
        <v>0</v>
      </c>
      <c r="E125" s="268"/>
      <c r="F125" s="268">
        <f t="shared" si="8"/>
        <v>0</v>
      </c>
      <c r="G125" s="278">
        <f t="shared" si="9"/>
        <v>0</v>
      </c>
      <c r="H125" s="21"/>
      <c r="I125" s="362"/>
    </row>
    <row r="126" spans="1:9" ht="12.75">
      <c r="A126" s="55"/>
      <c r="B126" s="63"/>
      <c r="C126" s="64" t="s">
        <v>516</v>
      </c>
      <c r="D126" s="268">
        <f>'Budget Detaljerad'!H124</f>
        <v>0</v>
      </c>
      <c r="E126" s="268"/>
      <c r="F126" s="268">
        <f t="shared" si="8"/>
        <v>0</v>
      </c>
      <c r="G126" s="278">
        <f t="shared" si="9"/>
        <v>0</v>
      </c>
      <c r="H126" s="21"/>
      <c r="I126" s="362"/>
    </row>
    <row r="127" spans="1:8" ht="12.75">
      <c r="A127" s="55"/>
      <c r="B127" s="63"/>
      <c r="C127" s="64" t="s">
        <v>517</v>
      </c>
      <c r="D127" s="268">
        <f>'Budget Detaljerad'!H125</f>
        <v>0</v>
      </c>
      <c r="E127" s="268"/>
      <c r="F127" s="268">
        <f t="shared" si="8"/>
        <v>0</v>
      </c>
      <c r="G127" s="278">
        <f t="shared" si="9"/>
        <v>0</v>
      </c>
      <c r="H127" s="21"/>
    </row>
    <row r="128" spans="1:9" ht="12.75">
      <c r="A128" s="55"/>
      <c r="B128" s="63"/>
      <c r="C128" s="64" t="s">
        <v>739</v>
      </c>
      <c r="D128" s="268">
        <f>'Budget Detaljerad'!H126</f>
        <v>0</v>
      </c>
      <c r="E128" s="268"/>
      <c r="F128" s="268">
        <f t="shared" si="8"/>
        <v>0</v>
      </c>
      <c r="G128" s="278">
        <f t="shared" si="9"/>
        <v>0</v>
      </c>
      <c r="H128" s="21"/>
      <c r="I128" s="362"/>
    </row>
    <row r="129" spans="1:9" ht="12.75">
      <c r="A129" s="55"/>
      <c r="B129" s="65"/>
      <c r="C129" s="66" t="s">
        <v>561</v>
      </c>
      <c r="D129" s="274">
        <f>SUM(D124:D128)</f>
        <v>0</v>
      </c>
      <c r="E129" s="274">
        <f>SUM(E124:E128)</f>
        <v>0</v>
      </c>
      <c r="F129" s="274">
        <f t="shared" si="8"/>
        <v>0</v>
      </c>
      <c r="G129" s="289">
        <f t="shared" si="9"/>
        <v>0</v>
      </c>
      <c r="H129" s="68" t="e">
        <f>SUM(#REF!)</f>
        <v>#REF!</v>
      </c>
      <c r="I129" s="362"/>
    </row>
    <row r="130" spans="1:8" ht="12.75">
      <c r="A130" s="55"/>
      <c r="B130" s="60" t="s">
        <v>319</v>
      </c>
      <c r="C130" s="61" t="s">
        <v>514</v>
      </c>
      <c r="D130" s="268">
        <f>'Budget Detaljerad'!H128</f>
        <v>0</v>
      </c>
      <c r="E130" s="268"/>
      <c r="F130" s="268">
        <f t="shared" si="8"/>
        <v>0</v>
      </c>
      <c r="G130" s="278">
        <f t="shared" si="9"/>
        <v>0</v>
      </c>
      <c r="H130" s="62"/>
    </row>
    <row r="131" spans="1:9" ht="12.75">
      <c r="A131" s="55"/>
      <c r="B131" s="63"/>
      <c r="C131" s="64" t="s">
        <v>515</v>
      </c>
      <c r="D131" s="268">
        <f>'Budget Detaljerad'!H129</f>
        <v>0</v>
      </c>
      <c r="E131" s="268"/>
      <c r="F131" s="268">
        <f t="shared" si="8"/>
        <v>0</v>
      </c>
      <c r="G131" s="278">
        <f t="shared" si="9"/>
        <v>0</v>
      </c>
      <c r="H131" s="21"/>
      <c r="I131" s="362"/>
    </row>
    <row r="132" spans="1:9" ht="12.75">
      <c r="A132" s="55"/>
      <c r="B132" s="63"/>
      <c r="C132" s="64" t="s">
        <v>516</v>
      </c>
      <c r="D132" s="268">
        <f>'Budget Detaljerad'!H130</f>
        <v>0</v>
      </c>
      <c r="E132" s="268"/>
      <c r="F132" s="268">
        <f t="shared" si="8"/>
        <v>0</v>
      </c>
      <c r="G132" s="278">
        <f t="shared" si="9"/>
        <v>0</v>
      </c>
      <c r="H132" s="21"/>
      <c r="I132" s="362"/>
    </row>
    <row r="133" spans="1:8" ht="12.75">
      <c r="A133" s="55"/>
      <c r="B133" s="63"/>
      <c r="C133" s="64" t="s">
        <v>517</v>
      </c>
      <c r="D133" s="268">
        <f>'Budget Detaljerad'!H131</f>
        <v>0</v>
      </c>
      <c r="E133" s="268"/>
      <c r="F133" s="268">
        <f t="shared" si="8"/>
        <v>0</v>
      </c>
      <c r="G133" s="278">
        <f t="shared" si="9"/>
        <v>0</v>
      </c>
      <c r="H133" s="21"/>
    </row>
    <row r="134" spans="1:9" ht="12.75">
      <c r="A134" s="55"/>
      <c r="B134" s="63"/>
      <c r="C134" s="64" t="s">
        <v>739</v>
      </c>
      <c r="D134" s="268">
        <f>'Budget Detaljerad'!H132</f>
        <v>0</v>
      </c>
      <c r="E134" s="268"/>
      <c r="F134" s="268">
        <f t="shared" si="8"/>
        <v>0</v>
      </c>
      <c r="G134" s="278">
        <f t="shared" si="9"/>
        <v>0</v>
      </c>
      <c r="H134" s="21"/>
      <c r="I134" s="362"/>
    </row>
    <row r="135" spans="1:9" ht="12.75">
      <c r="A135" s="55"/>
      <c r="B135" s="65"/>
      <c r="C135" s="66" t="s">
        <v>562</v>
      </c>
      <c r="D135" s="274">
        <f>SUM(D130:D134)</f>
        <v>0</v>
      </c>
      <c r="E135" s="274">
        <f>SUM(E130:E134)</f>
        <v>0</v>
      </c>
      <c r="F135" s="274">
        <f t="shared" si="8"/>
        <v>0</v>
      </c>
      <c r="G135" s="289">
        <f t="shared" si="9"/>
        <v>0</v>
      </c>
      <c r="H135" s="68" t="e">
        <f>SUM(#REF!)</f>
        <v>#REF!</v>
      </c>
      <c r="I135" s="362"/>
    </row>
    <row r="136" spans="1:8" ht="12.75">
      <c r="A136" s="55"/>
      <c r="B136" s="60" t="s">
        <v>320</v>
      </c>
      <c r="C136" s="61" t="s">
        <v>514</v>
      </c>
      <c r="D136" s="268">
        <f>'Budget Detaljerad'!H134</f>
        <v>0</v>
      </c>
      <c r="E136" s="268"/>
      <c r="F136" s="268">
        <f t="shared" si="8"/>
        <v>0</v>
      </c>
      <c r="G136" s="278">
        <f t="shared" si="9"/>
        <v>0</v>
      </c>
      <c r="H136" s="62"/>
    </row>
    <row r="137" spans="1:9" ht="12.75">
      <c r="A137" s="55"/>
      <c r="B137" s="63"/>
      <c r="C137" s="64" t="s">
        <v>515</v>
      </c>
      <c r="D137" s="268">
        <f>'Budget Detaljerad'!H135</f>
        <v>0</v>
      </c>
      <c r="E137" s="268"/>
      <c r="F137" s="268">
        <f t="shared" si="8"/>
        <v>0</v>
      </c>
      <c r="G137" s="278">
        <f t="shared" si="9"/>
        <v>0</v>
      </c>
      <c r="H137" s="21"/>
      <c r="I137" s="362"/>
    </row>
    <row r="138" spans="1:9" ht="12.75">
      <c r="A138" s="55"/>
      <c r="B138" s="63"/>
      <c r="C138" s="64" t="s">
        <v>516</v>
      </c>
      <c r="D138" s="268">
        <f>'Budget Detaljerad'!H136</f>
        <v>0</v>
      </c>
      <c r="E138" s="268"/>
      <c r="F138" s="268">
        <f t="shared" si="8"/>
        <v>0</v>
      </c>
      <c r="G138" s="278">
        <f t="shared" si="9"/>
        <v>0</v>
      </c>
      <c r="H138" s="21"/>
      <c r="I138" s="362"/>
    </row>
    <row r="139" spans="1:8" ht="12.75">
      <c r="A139" s="55"/>
      <c r="B139" s="63"/>
      <c r="C139" s="64" t="s">
        <v>517</v>
      </c>
      <c r="D139" s="268">
        <f>'Budget Detaljerad'!H137</f>
        <v>0</v>
      </c>
      <c r="E139" s="268"/>
      <c r="F139" s="268">
        <f t="shared" si="8"/>
        <v>0</v>
      </c>
      <c r="G139" s="278">
        <f t="shared" si="9"/>
        <v>0</v>
      </c>
      <c r="H139" s="21"/>
    </row>
    <row r="140" spans="1:9" ht="12.75">
      <c r="A140" s="55"/>
      <c r="B140" s="63"/>
      <c r="C140" s="64" t="s">
        <v>739</v>
      </c>
      <c r="D140" s="268">
        <f>'Budget Detaljerad'!H138</f>
        <v>0</v>
      </c>
      <c r="E140" s="268"/>
      <c r="F140" s="268">
        <f t="shared" si="8"/>
        <v>0</v>
      </c>
      <c r="G140" s="278">
        <f t="shared" si="9"/>
        <v>0</v>
      </c>
      <c r="H140" s="21"/>
      <c r="I140" s="45"/>
    </row>
    <row r="141" spans="1:9" ht="12.75">
      <c r="A141" s="55"/>
      <c r="B141" s="65"/>
      <c r="C141" s="66" t="s">
        <v>563</v>
      </c>
      <c r="D141" s="274">
        <f>SUM(D136:D140)</f>
        <v>0</v>
      </c>
      <c r="E141" s="274">
        <f>SUM(E136:E140)</f>
        <v>0</v>
      </c>
      <c r="F141" s="274">
        <f t="shared" si="8"/>
        <v>0</v>
      </c>
      <c r="G141" s="289">
        <f t="shared" si="9"/>
        <v>0</v>
      </c>
      <c r="H141" s="68" t="e">
        <f>SUM(#REF!)</f>
        <v>#REF!</v>
      </c>
      <c r="I141" s="362"/>
    </row>
    <row r="142" spans="1:8" ht="12.75">
      <c r="A142" s="55"/>
      <c r="B142" s="60" t="s">
        <v>321</v>
      </c>
      <c r="C142" s="61" t="s">
        <v>514</v>
      </c>
      <c r="D142" s="268">
        <f>'Budget Detaljerad'!H140</f>
        <v>0</v>
      </c>
      <c r="E142" s="268"/>
      <c r="F142" s="268">
        <f t="shared" si="8"/>
        <v>0</v>
      </c>
      <c r="G142" s="278">
        <f t="shared" si="9"/>
        <v>0</v>
      </c>
      <c r="H142" s="62"/>
    </row>
    <row r="143" spans="1:8" ht="12.75">
      <c r="A143" s="55"/>
      <c r="B143" s="63"/>
      <c r="C143" s="64" t="s">
        <v>515</v>
      </c>
      <c r="D143" s="268">
        <f>'Budget Detaljerad'!H141</f>
        <v>0</v>
      </c>
      <c r="E143" s="268"/>
      <c r="F143" s="268">
        <f t="shared" si="8"/>
        <v>0</v>
      </c>
      <c r="G143" s="278">
        <f t="shared" si="9"/>
        <v>0</v>
      </c>
      <c r="H143" s="21"/>
    </row>
    <row r="144" spans="1:8" ht="12.75">
      <c r="A144" s="55"/>
      <c r="B144" s="63"/>
      <c r="C144" s="64" t="s">
        <v>516</v>
      </c>
      <c r="D144" s="268">
        <f>'Budget Detaljerad'!H142</f>
        <v>0</v>
      </c>
      <c r="E144" s="268"/>
      <c r="F144" s="268">
        <f t="shared" si="8"/>
        <v>0</v>
      </c>
      <c r="G144" s="278">
        <f t="shared" si="9"/>
        <v>0</v>
      </c>
      <c r="H144" s="21"/>
    </row>
    <row r="145" spans="1:8" ht="12.75">
      <c r="A145" s="55"/>
      <c r="B145" s="63"/>
      <c r="C145" s="64" t="s">
        <v>517</v>
      </c>
      <c r="D145" s="268">
        <f>'Budget Detaljerad'!H143</f>
        <v>0</v>
      </c>
      <c r="E145" s="268"/>
      <c r="F145" s="268">
        <f t="shared" si="8"/>
        <v>0</v>
      </c>
      <c r="G145" s="278">
        <f t="shared" si="9"/>
        <v>0</v>
      </c>
      <c r="H145" s="21"/>
    </row>
    <row r="146" spans="1:9" ht="12.75">
      <c r="A146" s="55"/>
      <c r="B146" s="63"/>
      <c r="C146" s="64" t="s">
        <v>739</v>
      </c>
      <c r="D146" s="268">
        <f>'Budget Detaljerad'!H144</f>
        <v>0</v>
      </c>
      <c r="E146" s="268"/>
      <c r="F146" s="268">
        <f t="shared" si="8"/>
        <v>0</v>
      </c>
      <c r="G146" s="278">
        <f t="shared" si="9"/>
        <v>0</v>
      </c>
      <c r="H146" s="21"/>
      <c r="I146" s="362"/>
    </row>
    <row r="147" spans="1:9" ht="12.75">
      <c r="A147" s="55"/>
      <c r="B147" s="65"/>
      <c r="C147" s="66" t="s">
        <v>564</v>
      </c>
      <c r="D147" s="274">
        <f>SUM(D142:D146)</f>
        <v>0</v>
      </c>
      <c r="E147" s="274">
        <f>SUM(E142:E146)</f>
        <v>0</v>
      </c>
      <c r="F147" s="274">
        <f t="shared" si="8"/>
        <v>0</v>
      </c>
      <c r="G147" s="289">
        <f t="shared" si="9"/>
        <v>0</v>
      </c>
      <c r="H147" s="68" t="e">
        <f>SUM(#REF!)</f>
        <v>#REF!</v>
      </c>
      <c r="I147" s="362"/>
    </row>
    <row r="148" spans="1:8" ht="12.75">
      <c r="A148" s="55"/>
      <c r="B148" s="60" t="s">
        <v>322</v>
      </c>
      <c r="C148" s="61" t="s">
        <v>514</v>
      </c>
      <c r="D148" s="268">
        <f>'Budget Detaljerad'!H146</f>
        <v>0</v>
      </c>
      <c r="E148" s="268"/>
      <c r="F148" s="268">
        <f t="shared" si="8"/>
        <v>0</v>
      </c>
      <c r="G148" s="278">
        <f t="shared" si="9"/>
        <v>0</v>
      </c>
      <c r="H148" s="62"/>
    </row>
    <row r="149" spans="1:9" ht="12.75">
      <c r="A149" s="55"/>
      <c r="B149" s="63"/>
      <c r="C149" s="64" t="s">
        <v>515</v>
      </c>
      <c r="D149" s="268">
        <f>'Budget Detaljerad'!H147</f>
        <v>0</v>
      </c>
      <c r="E149" s="268"/>
      <c r="F149" s="268">
        <f t="shared" si="8"/>
        <v>0</v>
      </c>
      <c r="G149" s="278">
        <f t="shared" si="9"/>
        <v>0</v>
      </c>
      <c r="H149" s="21"/>
      <c r="I149" s="362"/>
    </row>
    <row r="150" spans="1:9" ht="12.75">
      <c r="A150" s="55"/>
      <c r="B150" s="63"/>
      <c r="C150" s="64" t="s">
        <v>516</v>
      </c>
      <c r="D150" s="268">
        <f>'Budget Detaljerad'!H148</f>
        <v>0</v>
      </c>
      <c r="E150" s="268"/>
      <c r="F150" s="268">
        <f t="shared" si="8"/>
        <v>0</v>
      </c>
      <c r="G150" s="278">
        <f t="shared" si="9"/>
        <v>0</v>
      </c>
      <c r="H150" s="21"/>
      <c r="I150" s="362"/>
    </row>
    <row r="151" spans="1:8" ht="12.75">
      <c r="A151" s="55"/>
      <c r="B151" s="63"/>
      <c r="C151" s="64" t="s">
        <v>517</v>
      </c>
      <c r="D151" s="268">
        <f>'Budget Detaljerad'!H149</f>
        <v>0</v>
      </c>
      <c r="E151" s="268"/>
      <c r="F151" s="268">
        <f t="shared" si="8"/>
        <v>0</v>
      </c>
      <c r="G151" s="278">
        <f t="shared" si="9"/>
        <v>0</v>
      </c>
      <c r="H151" s="21"/>
    </row>
    <row r="152" spans="1:9" ht="12.75">
      <c r="A152" s="55"/>
      <c r="B152" s="63"/>
      <c r="C152" s="64" t="s">
        <v>739</v>
      </c>
      <c r="D152" s="268">
        <f>'Budget Detaljerad'!H150</f>
        <v>0</v>
      </c>
      <c r="E152" s="268"/>
      <c r="F152" s="268">
        <f t="shared" si="8"/>
        <v>0</v>
      </c>
      <c r="G152" s="278">
        <f t="shared" si="9"/>
        <v>0</v>
      </c>
      <c r="H152" s="21"/>
      <c r="I152" s="362"/>
    </row>
    <row r="153" spans="1:9" ht="12.75">
      <c r="A153" s="55"/>
      <c r="B153" s="65"/>
      <c r="C153" s="66" t="s">
        <v>565</v>
      </c>
      <c r="D153" s="274">
        <f>SUM(D148:D152)</f>
        <v>0</v>
      </c>
      <c r="E153" s="274">
        <f>SUM(E148:E152)</f>
        <v>0</v>
      </c>
      <c r="F153" s="274">
        <f t="shared" si="8"/>
        <v>0</v>
      </c>
      <c r="G153" s="289">
        <f t="shared" si="9"/>
        <v>0</v>
      </c>
      <c r="H153" s="68" t="e">
        <f>SUM(#REF!)</f>
        <v>#REF!</v>
      </c>
      <c r="I153" s="362"/>
    </row>
    <row r="154" spans="1:8" ht="12.75">
      <c r="A154" s="55"/>
      <c r="B154" s="60" t="s">
        <v>323</v>
      </c>
      <c r="C154" s="61" t="s">
        <v>514</v>
      </c>
      <c r="D154" s="268">
        <f>'Budget Detaljerad'!H152</f>
        <v>0</v>
      </c>
      <c r="E154" s="268"/>
      <c r="F154" s="268">
        <f t="shared" si="8"/>
        <v>0</v>
      </c>
      <c r="G154" s="278">
        <f t="shared" si="9"/>
        <v>0</v>
      </c>
      <c r="H154" s="62"/>
    </row>
    <row r="155" spans="1:9" ht="12.75">
      <c r="A155" s="55"/>
      <c r="B155" s="63"/>
      <c r="C155" s="64" t="s">
        <v>515</v>
      </c>
      <c r="D155" s="268">
        <f>'Budget Detaljerad'!H153</f>
        <v>0</v>
      </c>
      <c r="E155" s="268"/>
      <c r="F155" s="268">
        <f t="shared" si="8"/>
        <v>0</v>
      </c>
      <c r="G155" s="278">
        <f t="shared" si="9"/>
        <v>0</v>
      </c>
      <c r="H155" s="21"/>
      <c r="I155" s="362"/>
    </row>
    <row r="156" spans="1:9" ht="15.75" customHeight="1">
      <c r="A156" s="55"/>
      <c r="B156" s="63"/>
      <c r="C156" s="64" t="s">
        <v>516</v>
      </c>
      <c r="D156" s="268">
        <f>'Budget Detaljerad'!H154</f>
        <v>0</v>
      </c>
      <c r="E156" s="268"/>
      <c r="F156" s="268">
        <f t="shared" si="8"/>
        <v>0</v>
      </c>
      <c r="G156" s="278">
        <f t="shared" si="9"/>
        <v>0</v>
      </c>
      <c r="H156" s="21"/>
      <c r="I156" s="362"/>
    </row>
    <row r="157" spans="1:9" ht="12.75">
      <c r="A157" s="55"/>
      <c r="B157" s="63"/>
      <c r="C157" s="64" t="s">
        <v>517</v>
      </c>
      <c r="D157" s="268">
        <f>'Budget Detaljerad'!H155</f>
        <v>0</v>
      </c>
      <c r="E157" s="268"/>
      <c r="F157" s="268">
        <f t="shared" si="8"/>
        <v>0</v>
      </c>
      <c r="G157" s="278">
        <f t="shared" si="9"/>
        <v>0</v>
      </c>
      <c r="H157" s="21"/>
      <c r="I157" s="45"/>
    </row>
    <row r="158" spans="1:9" ht="12.75">
      <c r="A158" s="55"/>
      <c r="B158" s="63"/>
      <c r="C158" s="64" t="s">
        <v>739</v>
      </c>
      <c r="D158" s="268">
        <f>'Budget Detaljerad'!H156</f>
        <v>0</v>
      </c>
      <c r="E158" s="268"/>
      <c r="F158" s="268">
        <f t="shared" si="8"/>
        <v>0</v>
      </c>
      <c r="G158" s="278">
        <f t="shared" si="9"/>
        <v>0</v>
      </c>
      <c r="H158" s="21"/>
      <c r="I158" s="45"/>
    </row>
    <row r="159" spans="1:8" ht="12.75">
      <c r="A159" s="55"/>
      <c r="B159" s="65"/>
      <c r="C159" s="66" t="s">
        <v>566</v>
      </c>
      <c r="D159" s="274">
        <f>SUM(D154:D158)</f>
        <v>0</v>
      </c>
      <c r="E159" s="274">
        <f>SUM(E154:E158)</f>
        <v>0</v>
      </c>
      <c r="F159" s="274">
        <f t="shared" si="8"/>
        <v>0</v>
      </c>
      <c r="G159" s="289">
        <f t="shared" si="9"/>
        <v>0</v>
      </c>
      <c r="H159" s="68" t="e">
        <f>SUM(#REF!)</f>
        <v>#REF!</v>
      </c>
    </row>
    <row r="160" spans="1:8" ht="12.75">
      <c r="A160" s="55"/>
      <c r="B160" s="60" t="s">
        <v>324</v>
      </c>
      <c r="C160" s="61" t="s">
        <v>514</v>
      </c>
      <c r="D160" s="268">
        <f>'Budget Detaljerad'!H158</f>
        <v>0</v>
      </c>
      <c r="E160" s="268"/>
      <c r="F160" s="268">
        <f t="shared" si="8"/>
        <v>0</v>
      </c>
      <c r="G160" s="278">
        <f t="shared" si="9"/>
        <v>0</v>
      </c>
      <c r="H160" s="62"/>
    </row>
    <row r="161" spans="1:9" ht="12.75">
      <c r="A161" s="55"/>
      <c r="B161" s="63"/>
      <c r="C161" s="64" t="s">
        <v>515</v>
      </c>
      <c r="D161" s="268">
        <f>'Budget Detaljerad'!H159</f>
        <v>0</v>
      </c>
      <c r="E161" s="268"/>
      <c r="F161" s="268">
        <f t="shared" si="8"/>
        <v>0</v>
      </c>
      <c r="G161" s="278">
        <f t="shared" si="9"/>
        <v>0</v>
      </c>
      <c r="H161" s="21"/>
      <c r="I161" s="45"/>
    </row>
    <row r="162" spans="1:8" ht="12.75">
      <c r="A162" s="55"/>
      <c r="B162" s="63"/>
      <c r="C162" s="64" t="s">
        <v>516</v>
      </c>
      <c r="D162" s="268">
        <f>'Budget Detaljerad'!H160</f>
        <v>0</v>
      </c>
      <c r="E162" s="268"/>
      <c r="F162" s="268">
        <f t="shared" si="8"/>
        <v>0</v>
      </c>
      <c r="G162" s="278">
        <f t="shared" si="9"/>
        <v>0</v>
      </c>
      <c r="H162" s="21"/>
    </row>
    <row r="163" spans="1:9" ht="12.75">
      <c r="A163" s="55"/>
      <c r="B163" s="63"/>
      <c r="C163" s="64" t="s">
        <v>517</v>
      </c>
      <c r="D163" s="268">
        <f>'Budget Detaljerad'!H161</f>
        <v>0</v>
      </c>
      <c r="E163" s="268"/>
      <c r="F163" s="268">
        <f t="shared" si="8"/>
        <v>0</v>
      </c>
      <c r="G163" s="278">
        <f t="shared" si="9"/>
        <v>0</v>
      </c>
      <c r="H163" s="21"/>
      <c r="I163" s="45"/>
    </row>
    <row r="164" spans="1:9" ht="15.75" customHeight="1">
      <c r="A164" s="55"/>
      <c r="B164" s="63"/>
      <c r="C164" s="64" t="s">
        <v>739</v>
      </c>
      <c r="D164" s="268">
        <f>'Budget Detaljerad'!H162</f>
        <v>0</v>
      </c>
      <c r="E164" s="268"/>
      <c r="F164" s="268">
        <f t="shared" si="8"/>
        <v>0</v>
      </c>
      <c r="G164" s="278">
        <f t="shared" si="9"/>
        <v>0</v>
      </c>
      <c r="H164" s="21"/>
      <c r="I164" s="45"/>
    </row>
    <row r="165" spans="1:9" ht="12.75">
      <c r="A165" s="55"/>
      <c r="B165" s="65"/>
      <c r="C165" s="66" t="s">
        <v>567</v>
      </c>
      <c r="D165" s="274">
        <f>SUM(D160:D164)</f>
        <v>0</v>
      </c>
      <c r="E165" s="274">
        <f>SUM(E160:E164)</f>
        <v>0</v>
      </c>
      <c r="F165" s="274">
        <f t="shared" si="8"/>
        <v>0</v>
      </c>
      <c r="G165" s="289">
        <f t="shared" si="9"/>
        <v>0</v>
      </c>
      <c r="H165" s="68" t="e">
        <f>SUM(#REF!)</f>
        <v>#REF!</v>
      </c>
      <c r="I165" s="45"/>
    </row>
    <row r="166" spans="1:9" ht="12.75">
      <c r="A166" s="59"/>
      <c r="B166" s="245" t="s">
        <v>62</v>
      </c>
      <c r="C166" s="252"/>
      <c r="D166" s="253"/>
      <c r="E166" s="253"/>
      <c r="F166" s="253"/>
      <c r="G166" s="290"/>
      <c r="H166" s="255"/>
      <c r="I166" s="45"/>
    </row>
    <row r="167" spans="1:8" ht="12.75">
      <c r="A167" s="59"/>
      <c r="B167" s="245"/>
      <c r="C167" s="257" t="s">
        <v>519</v>
      </c>
      <c r="D167" s="268">
        <f>'Budget Detaljerad'!H165</f>
        <v>0</v>
      </c>
      <c r="E167" s="268"/>
      <c r="F167" s="268">
        <f aca="true" t="shared" si="10" ref="F167:F172">E167-D167</f>
        <v>0</v>
      </c>
      <c r="G167" s="278">
        <f aca="true" t="shared" si="11" ref="G167:G172">IF(D167=0,0,F167/D167)</f>
        <v>0</v>
      </c>
      <c r="H167" s="247"/>
    </row>
    <row r="168" spans="1:9" ht="12.75">
      <c r="A168" s="59"/>
      <c r="B168" s="251"/>
      <c r="C168" s="256" t="s">
        <v>739</v>
      </c>
      <c r="D168" s="268">
        <f>'Budget Detaljerad'!H166</f>
        <v>0</v>
      </c>
      <c r="E168" s="268"/>
      <c r="F168" s="268">
        <f t="shared" si="10"/>
        <v>0</v>
      </c>
      <c r="G168" s="278">
        <f t="shared" si="11"/>
        <v>0</v>
      </c>
      <c r="H168" s="68" t="e">
        <f>SUM(#REF!)</f>
        <v>#REF!</v>
      </c>
      <c r="I168" s="45"/>
    </row>
    <row r="169" spans="1:8" ht="12.75">
      <c r="A169" s="55"/>
      <c r="B169" s="78" t="s">
        <v>362</v>
      </c>
      <c r="C169" s="105"/>
      <c r="D169" s="268">
        <f>'Budget Detaljerad'!H167</f>
        <v>0</v>
      </c>
      <c r="E169" s="268"/>
      <c r="F169" s="268">
        <f t="shared" si="10"/>
        <v>0</v>
      </c>
      <c r="G169" s="278">
        <f t="shared" si="11"/>
        <v>0</v>
      </c>
      <c r="H169" s="21"/>
    </row>
    <row r="170" spans="1:9" ht="12.75">
      <c r="A170" s="55"/>
      <c r="B170" s="78" t="s">
        <v>533</v>
      </c>
      <c r="C170" s="105"/>
      <c r="D170" s="268">
        <f>'Budget Detaljerad'!H168</f>
        <v>0</v>
      </c>
      <c r="E170" s="268"/>
      <c r="F170" s="268">
        <f t="shared" si="10"/>
        <v>0</v>
      </c>
      <c r="G170" s="278">
        <f t="shared" si="11"/>
        <v>0</v>
      </c>
      <c r="H170" s="21"/>
      <c r="I170" s="20"/>
    </row>
    <row r="171" spans="1:9" ht="13.5" thickBot="1">
      <c r="A171" s="69"/>
      <c r="B171" s="96" t="s">
        <v>534</v>
      </c>
      <c r="C171" s="106"/>
      <c r="D171" s="268">
        <f>'Budget Detaljerad'!H169</f>
        <v>0</v>
      </c>
      <c r="E171" s="268"/>
      <c r="F171" s="268">
        <f t="shared" si="10"/>
        <v>0</v>
      </c>
      <c r="G171" s="278">
        <f t="shared" si="11"/>
        <v>0</v>
      </c>
      <c r="H171" s="33" t="e">
        <f>SUM(#REF!)</f>
        <v>#REF!</v>
      </c>
      <c r="I171" s="20"/>
    </row>
    <row r="172" spans="1:8" ht="13.5" thickBot="1">
      <c r="A172" s="55"/>
      <c r="B172" s="133" t="s">
        <v>569</v>
      </c>
      <c r="C172" s="49"/>
      <c r="D172" s="269">
        <f>SUM(D167:D171)+D165+D159+D153+D147+D141+D135+D129+D123+D117+D111</f>
        <v>0</v>
      </c>
      <c r="E172" s="269">
        <f>SUM(E167:E171)+E165+E159+E153+E147+E141+E135+E129+E123+E117+E111</f>
        <v>0</v>
      </c>
      <c r="F172" s="269">
        <f t="shared" si="10"/>
        <v>0</v>
      </c>
      <c r="G172" s="284">
        <f t="shared" si="11"/>
        <v>0</v>
      </c>
      <c r="H172" s="53" t="e">
        <f>#REF!</f>
        <v>#REF!</v>
      </c>
    </row>
    <row r="173" spans="1:9" ht="12.75">
      <c r="A173" s="69"/>
      <c r="B173" s="45"/>
      <c r="C173" s="45"/>
      <c r="D173" s="81"/>
      <c r="E173" s="81"/>
      <c r="F173" s="81"/>
      <c r="G173" s="291"/>
      <c r="H173" s="84"/>
      <c r="I173" s="20"/>
    </row>
    <row r="174" spans="1:8" ht="12.75">
      <c r="A174" s="1" t="s">
        <v>493</v>
      </c>
      <c r="B174" s="14" t="s">
        <v>571</v>
      </c>
      <c r="C174" s="14"/>
      <c r="D174" s="20"/>
      <c r="E174" s="20"/>
      <c r="F174" s="20"/>
      <c r="G174" s="292"/>
      <c r="H174" s="42"/>
    </row>
    <row r="175" spans="1:9" ht="12.75">
      <c r="A175" s="1"/>
      <c r="B175" s="147" t="s">
        <v>475</v>
      </c>
      <c r="C175" s="237"/>
      <c r="D175" s="238"/>
      <c r="E175" s="238"/>
      <c r="F175" s="238"/>
      <c r="G175" s="293"/>
      <c r="H175" s="239"/>
      <c r="I175" s="45"/>
    </row>
    <row r="176" spans="1:8" ht="12.75">
      <c r="A176" s="1"/>
      <c r="B176" s="119" t="s">
        <v>535</v>
      </c>
      <c r="C176" s="114"/>
      <c r="D176" s="120"/>
      <c r="E176" s="120"/>
      <c r="F176" s="120"/>
      <c r="G176" s="294"/>
      <c r="H176" s="240"/>
    </row>
    <row r="177" spans="1:9" ht="12.75">
      <c r="A177" s="1"/>
      <c r="B177" s="60" t="s">
        <v>577</v>
      </c>
      <c r="C177" s="74" t="s">
        <v>578</v>
      </c>
      <c r="D177" s="268">
        <f>'Budget Detaljerad'!H175</f>
        <v>0</v>
      </c>
      <c r="E177" s="268"/>
      <c r="F177" s="268">
        <f aca="true" t="shared" si="12" ref="F177:F183">E177-D177</f>
        <v>0</v>
      </c>
      <c r="G177" s="278">
        <f aca="true" t="shared" si="13" ref="G177:G183">IF(D177=0,0,F177/D177)</f>
        <v>0</v>
      </c>
      <c r="H177" s="143"/>
      <c r="I177" s="45"/>
    </row>
    <row r="178" spans="1:8" ht="12.75">
      <c r="A178" s="1"/>
      <c r="B178" s="63" t="s">
        <v>63</v>
      </c>
      <c r="C178" s="73" t="s">
        <v>484</v>
      </c>
      <c r="D178" s="268">
        <f>'Budget Detaljerad'!H176</f>
        <v>0</v>
      </c>
      <c r="E178" s="268"/>
      <c r="F178" s="268">
        <f t="shared" si="12"/>
        <v>0</v>
      </c>
      <c r="G178" s="278">
        <f t="shared" si="13"/>
        <v>0</v>
      </c>
      <c r="H178" s="139"/>
    </row>
    <row r="179" spans="1:9" ht="15.75" customHeight="1">
      <c r="A179" s="1"/>
      <c r="B179" s="78"/>
      <c r="C179" s="73" t="s">
        <v>485</v>
      </c>
      <c r="D179" s="268">
        <f>'Budget Detaljerad'!H177</f>
        <v>0</v>
      </c>
      <c r="E179" s="268"/>
      <c r="F179" s="268">
        <f t="shared" si="12"/>
        <v>0</v>
      </c>
      <c r="G179" s="278">
        <f t="shared" si="13"/>
        <v>0</v>
      </c>
      <c r="H179" s="139"/>
      <c r="I179" s="45"/>
    </row>
    <row r="180" spans="1:8" ht="12.75">
      <c r="A180" s="1"/>
      <c r="B180" s="78"/>
      <c r="C180" s="73" t="s">
        <v>615</v>
      </c>
      <c r="D180" s="268">
        <f>'Budget Detaljerad'!H178</f>
        <v>0</v>
      </c>
      <c r="E180" s="268"/>
      <c r="F180" s="268">
        <f t="shared" si="12"/>
        <v>0</v>
      </c>
      <c r="G180" s="278">
        <f t="shared" si="13"/>
        <v>0</v>
      </c>
      <c r="H180" s="139"/>
    </row>
    <row r="181" spans="1:8" ht="12.75">
      <c r="A181" s="1"/>
      <c r="B181" s="78"/>
      <c r="C181" s="73" t="s">
        <v>616</v>
      </c>
      <c r="D181" s="268">
        <f>'Budget Detaljerad'!H179</f>
        <v>0</v>
      </c>
      <c r="E181" s="268"/>
      <c r="F181" s="268">
        <f t="shared" si="12"/>
        <v>0</v>
      </c>
      <c r="G181" s="278">
        <f t="shared" si="13"/>
        <v>0</v>
      </c>
      <c r="H181" s="139"/>
    </row>
    <row r="182" spans="1:9" ht="12.75">
      <c r="A182" s="1"/>
      <c r="B182" s="78"/>
      <c r="C182" s="64" t="s">
        <v>739</v>
      </c>
      <c r="D182" s="268">
        <f>'Budget Detaljerad'!H180</f>
        <v>0</v>
      </c>
      <c r="E182" s="268"/>
      <c r="F182" s="268">
        <f t="shared" si="12"/>
        <v>0</v>
      </c>
      <c r="G182" s="278">
        <f t="shared" si="13"/>
        <v>0</v>
      </c>
      <c r="H182" s="139"/>
      <c r="I182" s="45"/>
    </row>
    <row r="183" spans="1:8" ht="12.75">
      <c r="A183" s="1"/>
      <c r="B183" s="79"/>
      <c r="C183" s="66" t="s">
        <v>448</v>
      </c>
      <c r="D183" s="273">
        <f>SUM(D177:D182)</f>
        <v>0</v>
      </c>
      <c r="E183" s="273">
        <f>SUM(E177:E182)</f>
        <v>0</v>
      </c>
      <c r="F183" s="273">
        <f t="shared" si="12"/>
        <v>0</v>
      </c>
      <c r="G183" s="295">
        <f t="shared" si="13"/>
        <v>0</v>
      </c>
      <c r="H183" s="144" t="e">
        <f>SUM(#REF!)</f>
        <v>#REF!</v>
      </c>
    </row>
    <row r="184" spans="1:9" ht="12.75">
      <c r="A184" s="1"/>
      <c r="B184" s="119" t="s">
        <v>446</v>
      </c>
      <c r="C184" s="114"/>
      <c r="D184" s="120"/>
      <c r="E184" s="120"/>
      <c r="F184" s="120"/>
      <c r="G184" s="294"/>
      <c r="H184" s="123"/>
      <c r="I184" s="365"/>
    </row>
    <row r="185" spans="1:8" ht="12.75">
      <c r="A185" s="1"/>
      <c r="B185" s="60" t="s">
        <v>64</v>
      </c>
      <c r="C185" s="74" t="s">
        <v>65</v>
      </c>
      <c r="D185" s="268">
        <f>'Budget Detaljerad'!H183</f>
        <v>0</v>
      </c>
      <c r="E185" s="268"/>
      <c r="F185" s="268">
        <f aca="true" t="shared" si="14" ref="F185:F191">E185-D185</f>
        <v>0</v>
      </c>
      <c r="G185" s="278">
        <f aca="true" t="shared" si="15" ref="G185:G191">IF(D185=0,0,F185/D185)</f>
        <v>0</v>
      </c>
      <c r="H185" s="143"/>
    </row>
    <row r="186" spans="1:8" ht="12.75">
      <c r="A186" s="1"/>
      <c r="B186" s="63" t="s">
        <v>66</v>
      </c>
      <c r="C186" s="73" t="s">
        <v>67</v>
      </c>
      <c r="D186" s="268">
        <f>'Budget Detaljerad'!H184</f>
        <v>0</v>
      </c>
      <c r="E186" s="268"/>
      <c r="F186" s="268">
        <f t="shared" si="14"/>
        <v>0</v>
      </c>
      <c r="G186" s="278">
        <f t="shared" si="15"/>
        <v>0</v>
      </c>
      <c r="H186" s="139"/>
    </row>
    <row r="187" spans="1:9" ht="12.75">
      <c r="A187" s="1"/>
      <c r="B187" s="78"/>
      <c r="C187" s="73" t="s">
        <v>31</v>
      </c>
      <c r="D187" s="268">
        <f>'Budget Detaljerad'!H185</f>
        <v>0</v>
      </c>
      <c r="E187" s="268"/>
      <c r="F187" s="268">
        <f t="shared" si="14"/>
        <v>0</v>
      </c>
      <c r="G187" s="278">
        <f t="shared" si="15"/>
        <v>0</v>
      </c>
      <c r="H187" s="139"/>
      <c r="I187" s="365"/>
    </row>
    <row r="188" spans="1:8" ht="12.75">
      <c r="A188" s="1"/>
      <c r="B188" s="78"/>
      <c r="C188" s="73" t="s">
        <v>32</v>
      </c>
      <c r="D188" s="268">
        <f>'Budget Detaljerad'!H186</f>
        <v>0</v>
      </c>
      <c r="E188" s="268"/>
      <c r="F188" s="268">
        <f t="shared" si="14"/>
        <v>0</v>
      </c>
      <c r="G188" s="278">
        <f t="shared" si="15"/>
        <v>0</v>
      </c>
      <c r="H188" s="139"/>
    </row>
    <row r="189" spans="1:9" ht="12.75">
      <c r="A189" s="1"/>
      <c r="B189" s="78"/>
      <c r="C189" s="73" t="s">
        <v>149</v>
      </c>
      <c r="D189" s="268">
        <f>'Budget Detaljerad'!H187</f>
        <v>0</v>
      </c>
      <c r="E189" s="268"/>
      <c r="F189" s="268">
        <f t="shared" si="14"/>
        <v>0</v>
      </c>
      <c r="G189" s="278">
        <f t="shared" si="15"/>
        <v>0</v>
      </c>
      <c r="H189" s="139"/>
      <c r="I189" s="45"/>
    </row>
    <row r="190" spans="1:8" ht="12.75">
      <c r="A190" s="1"/>
      <c r="B190" s="78"/>
      <c r="C190" s="64" t="s">
        <v>739</v>
      </c>
      <c r="D190" s="268">
        <f>'Budget Detaljerad'!H188</f>
        <v>0</v>
      </c>
      <c r="E190" s="268"/>
      <c r="F190" s="268">
        <f t="shared" si="14"/>
        <v>0</v>
      </c>
      <c r="G190" s="278">
        <f t="shared" si="15"/>
        <v>0</v>
      </c>
      <c r="H190" s="139"/>
    </row>
    <row r="191" spans="1:9" ht="15.75" customHeight="1">
      <c r="A191" s="1"/>
      <c r="B191" s="79"/>
      <c r="C191" s="66" t="s">
        <v>33</v>
      </c>
      <c r="D191" s="273">
        <f>SUM(D185:D190)</f>
        <v>0</v>
      </c>
      <c r="E191" s="273">
        <f>SUM(E185:E190)</f>
        <v>0</v>
      </c>
      <c r="F191" s="273">
        <f t="shared" si="14"/>
        <v>0</v>
      </c>
      <c r="G191" s="295">
        <f t="shared" si="15"/>
        <v>0</v>
      </c>
      <c r="H191" s="144" t="e">
        <f>SUM(#REF!)</f>
        <v>#REF!</v>
      </c>
      <c r="I191" s="45"/>
    </row>
    <row r="192" spans="1:8" ht="12.75">
      <c r="A192" s="1"/>
      <c r="B192" s="119" t="s">
        <v>536</v>
      </c>
      <c r="C192" s="114"/>
      <c r="D192" s="120"/>
      <c r="E192" s="120"/>
      <c r="F192" s="120"/>
      <c r="G192" s="294"/>
      <c r="H192" s="123"/>
    </row>
    <row r="193" spans="1:9" ht="12.75">
      <c r="A193" s="1"/>
      <c r="B193" s="60" t="s">
        <v>34</v>
      </c>
      <c r="C193" s="74" t="s">
        <v>65</v>
      </c>
      <c r="D193" s="268">
        <f>'Budget Detaljerad'!H191</f>
        <v>0</v>
      </c>
      <c r="E193" s="268"/>
      <c r="F193" s="268">
        <f>E193-D193</f>
        <v>0</v>
      </c>
      <c r="G193" s="278">
        <f>IF(D193=0,0,F193/D193)</f>
        <v>0</v>
      </c>
      <c r="H193" s="143"/>
      <c r="I193" s="45"/>
    </row>
    <row r="194" spans="1:8" ht="12.75">
      <c r="A194" s="1"/>
      <c r="B194" s="63" t="s">
        <v>35</v>
      </c>
      <c r="C194" s="73" t="s">
        <v>67</v>
      </c>
      <c r="D194" s="268">
        <f>'Budget Detaljerad'!H192</f>
        <v>0</v>
      </c>
      <c r="E194" s="268"/>
      <c r="F194" s="268">
        <f aca="true" t="shared" si="16" ref="F194:F199">E194-D194</f>
        <v>0</v>
      </c>
      <c r="G194" s="278">
        <f aca="true" t="shared" si="17" ref="G194:G199">IF(D194=0,0,F194/D194)</f>
        <v>0</v>
      </c>
      <c r="H194" s="139"/>
    </row>
    <row r="195" spans="1:9" ht="12.75">
      <c r="A195" s="1"/>
      <c r="B195" s="78"/>
      <c r="C195" s="73" t="s">
        <v>31</v>
      </c>
      <c r="D195" s="268">
        <f>'Budget Detaljerad'!H193</f>
        <v>0</v>
      </c>
      <c r="E195" s="268"/>
      <c r="F195" s="268">
        <f t="shared" si="16"/>
        <v>0</v>
      </c>
      <c r="G195" s="278">
        <f t="shared" si="17"/>
        <v>0</v>
      </c>
      <c r="H195" s="139"/>
      <c r="I195" s="45"/>
    </row>
    <row r="196" spans="1:8" ht="12.75">
      <c r="A196" s="1"/>
      <c r="B196" s="78"/>
      <c r="C196" s="73" t="s">
        <v>32</v>
      </c>
      <c r="D196" s="268">
        <f>'Budget Detaljerad'!H194</f>
        <v>0</v>
      </c>
      <c r="E196" s="268"/>
      <c r="F196" s="268">
        <f t="shared" si="16"/>
        <v>0</v>
      </c>
      <c r="G196" s="278">
        <f t="shared" si="17"/>
        <v>0</v>
      </c>
      <c r="H196" s="139"/>
    </row>
    <row r="197" spans="1:9" ht="12.75">
      <c r="A197" s="1"/>
      <c r="B197" s="78"/>
      <c r="C197" s="73" t="s">
        <v>149</v>
      </c>
      <c r="D197" s="268">
        <f>'Budget Detaljerad'!H195</f>
        <v>0</v>
      </c>
      <c r="E197" s="268"/>
      <c r="F197" s="268">
        <f t="shared" si="16"/>
        <v>0</v>
      </c>
      <c r="G197" s="278">
        <f t="shared" si="17"/>
        <v>0</v>
      </c>
      <c r="H197" s="139"/>
      <c r="I197" s="362"/>
    </row>
    <row r="198" spans="1:8" ht="12.75">
      <c r="A198" s="1"/>
      <c r="B198" s="78"/>
      <c r="C198" s="64" t="s">
        <v>739</v>
      </c>
      <c r="D198" s="268">
        <f>'Budget Detaljerad'!H196</f>
        <v>0</v>
      </c>
      <c r="E198" s="268"/>
      <c r="F198" s="268">
        <f t="shared" si="16"/>
        <v>0</v>
      </c>
      <c r="G198" s="278">
        <f t="shared" si="17"/>
        <v>0</v>
      </c>
      <c r="H198" s="139"/>
    </row>
    <row r="199" spans="1:9" ht="12.75">
      <c r="A199" s="1"/>
      <c r="B199" s="119" t="s">
        <v>14</v>
      </c>
      <c r="C199" s="66" t="s">
        <v>33</v>
      </c>
      <c r="D199" s="273">
        <f>SUM(D193:D198)</f>
        <v>0</v>
      </c>
      <c r="E199" s="273">
        <f>SUM(E193:E198)</f>
        <v>0</v>
      </c>
      <c r="F199" s="273">
        <f t="shared" si="16"/>
        <v>0</v>
      </c>
      <c r="G199" s="295">
        <f t="shared" si="17"/>
        <v>0</v>
      </c>
      <c r="H199" s="144" t="e">
        <f>SUM(#REF!)</f>
        <v>#REF!</v>
      </c>
      <c r="I199" s="40"/>
    </row>
    <row r="200" spans="1:8" ht="15.75" customHeight="1">
      <c r="A200" s="1"/>
      <c r="B200" s="60" t="s">
        <v>112</v>
      </c>
      <c r="C200" s="74" t="s">
        <v>65</v>
      </c>
      <c r="D200" s="268">
        <f>'Budget Detaljerad'!H198</f>
        <v>0</v>
      </c>
      <c r="E200" s="268"/>
      <c r="F200" s="268">
        <f aca="true" t="shared" si="18" ref="F200:F206">E200-D200</f>
        <v>0</v>
      </c>
      <c r="G200" s="278">
        <f aca="true" t="shared" si="19" ref="G200:G206">IF(D200=0,0,F200/D200)</f>
        <v>0</v>
      </c>
      <c r="H200" s="123"/>
    </row>
    <row r="201" spans="1:8" ht="12.75">
      <c r="A201" s="1"/>
      <c r="B201" s="63" t="s">
        <v>63</v>
      </c>
      <c r="C201" s="73" t="s">
        <v>67</v>
      </c>
      <c r="D201" s="268">
        <f>'Budget Detaljerad'!H199</f>
        <v>0</v>
      </c>
      <c r="E201" s="268"/>
      <c r="F201" s="268">
        <f t="shared" si="18"/>
        <v>0</v>
      </c>
      <c r="G201" s="278">
        <f t="shared" si="19"/>
        <v>0</v>
      </c>
      <c r="H201" s="143"/>
    </row>
    <row r="202" spans="1:9" ht="12.75">
      <c r="A202" s="1"/>
      <c r="B202" s="78"/>
      <c r="C202" s="73" t="s">
        <v>31</v>
      </c>
      <c r="D202" s="268">
        <f>'Budget Detaljerad'!H200</f>
        <v>0</v>
      </c>
      <c r="E202" s="268"/>
      <c r="F202" s="268">
        <f t="shared" si="18"/>
        <v>0</v>
      </c>
      <c r="G202" s="278">
        <f t="shared" si="19"/>
        <v>0</v>
      </c>
      <c r="H202" s="139"/>
      <c r="I202" s="45"/>
    </row>
    <row r="203" spans="1:8" ht="12.75">
      <c r="A203" s="1"/>
      <c r="B203" s="78"/>
      <c r="C203" s="73" t="s">
        <v>32</v>
      </c>
      <c r="D203" s="268">
        <f>'Budget Detaljerad'!H201</f>
        <v>0</v>
      </c>
      <c r="E203" s="268"/>
      <c r="F203" s="268">
        <f t="shared" si="18"/>
        <v>0</v>
      </c>
      <c r="G203" s="278">
        <f t="shared" si="19"/>
        <v>0</v>
      </c>
      <c r="H203" s="139"/>
    </row>
    <row r="204" spans="1:9" ht="12.75">
      <c r="A204" s="1"/>
      <c r="B204" s="78"/>
      <c r="C204" s="73" t="s">
        <v>149</v>
      </c>
      <c r="D204" s="268">
        <f>'Budget Detaljerad'!H202</f>
        <v>0</v>
      </c>
      <c r="E204" s="268"/>
      <c r="F204" s="268">
        <f t="shared" si="18"/>
        <v>0</v>
      </c>
      <c r="G204" s="278">
        <f t="shared" si="19"/>
        <v>0</v>
      </c>
      <c r="H204" s="139"/>
      <c r="I204" s="366"/>
    </row>
    <row r="205" spans="1:8" ht="12.75">
      <c r="A205" s="1"/>
      <c r="B205" s="78"/>
      <c r="C205" s="64" t="s">
        <v>739</v>
      </c>
      <c r="D205" s="268">
        <f>'Budget Detaljerad'!H203</f>
        <v>0</v>
      </c>
      <c r="E205" s="268"/>
      <c r="F205" s="268">
        <f t="shared" si="18"/>
        <v>0</v>
      </c>
      <c r="G205" s="278">
        <f t="shared" si="19"/>
        <v>0</v>
      </c>
      <c r="H205" s="139"/>
    </row>
    <row r="206" spans="1:9" ht="12.75">
      <c r="A206" s="1"/>
      <c r="B206" s="79"/>
      <c r="C206" s="66" t="s">
        <v>33</v>
      </c>
      <c r="D206" s="273">
        <f>SUM(D200:D205)</f>
        <v>0</v>
      </c>
      <c r="E206" s="273">
        <f>SUM(E200:E205)</f>
        <v>0</v>
      </c>
      <c r="F206" s="273">
        <f t="shared" si="18"/>
        <v>0</v>
      </c>
      <c r="G206" s="295">
        <f t="shared" si="19"/>
        <v>0</v>
      </c>
      <c r="H206" s="139"/>
      <c r="I206" s="362"/>
    </row>
    <row r="207" spans="1:8" ht="15.75" customHeight="1">
      <c r="A207" s="1"/>
      <c r="B207" s="79"/>
      <c r="C207" s="66"/>
      <c r="D207" s="528"/>
      <c r="E207" s="528"/>
      <c r="F207" s="528"/>
      <c r="G207" s="297"/>
      <c r="H207" s="144" t="e">
        <f>SUM(#REF!)</f>
        <v>#REF!</v>
      </c>
    </row>
    <row r="208" spans="1:9" ht="12.75">
      <c r="A208" s="1"/>
      <c r="B208" s="119" t="s">
        <v>659</v>
      </c>
      <c r="C208" s="114"/>
      <c r="D208" s="120"/>
      <c r="E208" s="120"/>
      <c r="F208" s="120"/>
      <c r="G208" s="294"/>
      <c r="H208" s="123"/>
      <c r="I208" s="362"/>
    </row>
    <row r="209" spans="1:8" ht="12.75">
      <c r="A209" s="1"/>
      <c r="B209" s="60" t="s">
        <v>34</v>
      </c>
      <c r="C209" s="74" t="s">
        <v>65</v>
      </c>
      <c r="D209" s="268">
        <f>'Budget Detaljerad'!H207</f>
        <v>0</v>
      </c>
      <c r="E209" s="268"/>
      <c r="F209" s="268">
        <f aca="true" t="shared" si="20" ref="F209:F215">E209-D209</f>
        <v>0</v>
      </c>
      <c r="G209" s="278">
        <f aca="true" t="shared" si="21" ref="G209:G215">IF(D209=0,0,F209/D209)</f>
        <v>0</v>
      </c>
      <c r="H209" s="143"/>
    </row>
    <row r="210" spans="1:9" ht="12.75">
      <c r="A210" s="1"/>
      <c r="B210" s="63" t="s">
        <v>35</v>
      </c>
      <c r="C210" s="73" t="s">
        <v>67</v>
      </c>
      <c r="D210" s="268">
        <f>'Budget Detaljerad'!H208</f>
        <v>0</v>
      </c>
      <c r="E210" s="268"/>
      <c r="F210" s="268">
        <f t="shared" si="20"/>
        <v>0</v>
      </c>
      <c r="G210" s="278">
        <f t="shared" si="21"/>
        <v>0</v>
      </c>
      <c r="H210" s="139"/>
      <c r="I210" s="45"/>
    </row>
    <row r="211" spans="1:8" ht="12.75">
      <c r="A211" s="1"/>
      <c r="B211" s="78"/>
      <c r="C211" s="73" t="s">
        <v>31</v>
      </c>
      <c r="D211" s="268">
        <f>'Budget Detaljerad'!H209</f>
        <v>0</v>
      </c>
      <c r="E211" s="268"/>
      <c r="F211" s="268">
        <f t="shared" si="20"/>
        <v>0</v>
      </c>
      <c r="G211" s="278">
        <f t="shared" si="21"/>
        <v>0</v>
      </c>
      <c r="H211" s="139"/>
    </row>
    <row r="212" spans="1:9" ht="12.75">
      <c r="A212" s="1"/>
      <c r="B212" s="78"/>
      <c r="C212" s="73" t="s">
        <v>32</v>
      </c>
      <c r="D212" s="268">
        <f>'Budget Detaljerad'!H210</f>
        <v>0</v>
      </c>
      <c r="E212" s="268"/>
      <c r="F212" s="268">
        <f t="shared" si="20"/>
        <v>0</v>
      </c>
      <c r="G212" s="278">
        <f t="shared" si="21"/>
        <v>0</v>
      </c>
      <c r="H212" s="139"/>
      <c r="I212" s="45"/>
    </row>
    <row r="213" spans="1:8" ht="12.75">
      <c r="A213" s="1"/>
      <c r="B213" s="78"/>
      <c r="C213" s="73" t="s">
        <v>149</v>
      </c>
      <c r="D213" s="268">
        <f>'Budget Detaljerad'!H211</f>
        <v>0</v>
      </c>
      <c r="E213" s="268"/>
      <c r="F213" s="268">
        <f t="shared" si="20"/>
        <v>0</v>
      </c>
      <c r="G213" s="278">
        <f t="shared" si="21"/>
        <v>0</v>
      </c>
      <c r="H213" s="139"/>
    </row>
    <row r="214" spans="1:9" ht="12.75">
      <c r="A214" s="1"/>
      <c r="B214" s="78"/>
      <c r="C214" s="64" t="s">
        <v>739</v>
      </c>
      <c r="D214" s="268">
        <f>'Budget Detaljerad'!H212</f>
        <v>0</v>
      </c>
      <c r="E214" s="268"/>
      <c r="F214" s="268">
        <f t="shared" si="20"/>
        <v>0</v>
      </c>
      <c r="G214" s="278">
        <f t="shared" si="21"/>
        <v>0</v>
      </c>
      <c r="H214" s="139"/>
      <c r="I214" s="45"/>
    </row>
    <row r="215" spans="1:8" ht="12.75">
      <c r="A215" s="1"/>
      <c r="B215" s="79"/>
      <c r="C215" s="66" t="s">
        <v>33</v>
      </c>
      <c r="D215" s="273">
        <f>SUM(D209:D214)</f>
        <v>0</v>
      </c>
      <c r="E215" s="273">
        <f>SUM(E209:E214)</f>
        <v>0</v>
      </c>
      <c r="F215" s="273">
        <f t="shared" si="20"/>
        <v>0</v>
      </c>
      <c r="G215" s="295">
        <f t="shared" si="21"/>
        <v>0</v>
      </c>
      <c r="H215" s="144" t="e">
        <f>SUM(#REF!)</f>
        <v>#REF!</v>
      </c>
    </row>
    <row r="216" spans="1:9" ht="12.75">
      <c r="A216" s="1"/>
      <c r="B216" s="119" t="s">
        <v>660</v>
      </c>
      <c r="C216" s="114"/>
      <c r="D216" s="120"/>
      <c r="E216" s="120"/>
      <c r="F216" s="120"/>
      <c r="G216" s="294"/>
      <c r="H216" s="123"/>
      <c r="I216" s="45"/>
    </row>
    <row r="217" spans="1:8" ht="12.75">
      <c r="A217" s="1"/>
      <c r="B217" s="60" t="s">
        <v>34</v>
      </c>
      <c r="C217" s="74" t="s">
        <v>65</v>
      </c>
      <c r="D217" s="268">
        <f>'Budget Detaljerad'!H215</f>
        <v>0</v>
      </c>
      <c r="E217" s="268"/>
      <c r="F217" s="268">
        <f aca="true" t="shared" si="22" ref="F217:F223">E217-D217</f>
        <v>0</v>
      </c>
      <c r="G217" s="278">
        <f aca="true" t="shared" si="23" ref="G217:G223">IF(D217=0,0,F217/D217)</f>
        <v>0</v>
      </c>
      <c r="H217" s="143"/>
    </row>
    <row r="218" spans="1:9" ht="12.75">
      <c r="A218" s="1"/>
      <c r="B218" s="63" t="s">
        <v>35</v>
      </c>
      <c r="C218" s="73" t="s">
        <v>67</v>
      </c>
      <c r="D218" s="268">
        <f>'Budget Detaljerad'!H216</f>
        <v>0</v>
      </c>
      <c r="E218" s="268"/>
      <c r="F218" s="268">
        <f t="shared" si="22"/>
        <v>0</v>
      </c>
      <c r="G218" s="278">
        <f t="shared" si="23"/>
        <v>0</v>
      </c>
      <c r="H218" s="139"/>
      <c r="I218" s="45"/>
    </row>
    <row r="219" spans="1:8" ht="12.75">
      <c r="A219" s="1"/>
      <c r="B219" s="78"/>
      <c r="C219" s="73" t="s">
        <v>31</v>
      </c>
      <c r="D219" s="268">
        <f>'Budget Detaljerad'!H217</f>
        <v>0</v>
      </c>
      <c r="E219" s="268"/>
      <c r="F219" s="268">
        <f t="shared" si="22"/>
        <v>0</v>
      </c>
      <c r="G219" s="278">
        <f t="shared" si="23"/>
        <v>0</v>
      </c>
      <c r="H219" s="139"/>
    </row>
    <row r="220" spans="1:9" ht="12.75">
      <c r="A220" s="1"/>
      <c r="B220" s="78"/>
      <c r="C220" s="73" t="s">
        <v>32</v>
      </c>
      <c r="D220" s="268">
        <f>'Budget Detaljerad'!H218</f>
        <v>0</v>
      </c>
      <c r="E220" s="268"/>
      <c r="F220" s="268">
        <f t="shared" si="22"/>
        <v>0</v>
      </c>
      <c r="G220" s="278">
        <f t="shared" si="23"/>
        <v>0</v>
      </c>
      <c r="H220" s="139"/>
      <c r="I220" s="20"/>
    </row>
    <row r="221" spans="1:8" ht="12.75">
      <c r="A221" s="1"/>
      <c r="B221" s="78"/>
      <c r="C221" s="73" t="s">
        <v>149</v>
      </c>
      <c r="D221" s="268">
        <f>'Budget Detaljerad'!H219</f>
        <v>0</v>
      </c>
      <c r="E221" s="268"/>
      <c r="F221" s="268">
        <f t="shared" si="22"/>
        <v>0</v>
      </c>
      <c r="G221" s="278">
        <f t="shared" si="23"/>
        <v>0</v>
      </c>
      <c r="H221" s="139"/>
    </row>
    <row r="222" spans="1:9" ht="12.75">
      <c r="A222" s="1"/>
      <c r="B222" s="78"/>
      <c r="C222" s="64" t="s">
        <v>739</v>
      </c>
      <c r="D222" s="268">
        <f>'Budget Detaljerad'!H220</f>
        <v>0</v>
      </c>
      <c r="E222" s="268"/>
      <c r="F222" s="268">
        <f t="shared" si="22"/>
        <v>0</v>
      </c>
      <c r="G222" s="278">
        <f t="shared" si="23"/>
        <v>0</v>
      </c>
      <c r="H222" s="139"/>
      <c r="I222" s="45"/>
    </row>
    <row r="223" spans="1:8" ht="12.75">
      <c r="A223" s="1"/>
      <c r="B223" s="79"/>
      <c r="C223" s="66" t="s">
        <v>33</v>
      </c>
      <c r="D223" s="273">
        <f>SUM(D217:D222)</f>
        <v>0</v>
      </c>
      <c r="E223" s="273">
        <f>SUM(E217:E222)</f>
        <v>0</v>
      </c>
      <c r="F223" s="273">
        <f t="shared" si="22"/>
        <v>0</v>
      </c>
      <c r="G223" s="295">
        <f t="shared" si="23"/>
        <v>0</v>
      </c>
      <c r="H223" s="144" t="e">
        <f>SUM(#REF!)</f>
        <v>#REF!</v>
      </c>
    </row>
    <row r="224" spans="1:9" ht="12.75">
      <c r="A224" s="1"/>
      <c r="B224" s="119" t="s">
        <v>809</v>
      </c>
      <c r="C224" s="114"/>
      <c r="D224" s="120"/>
      <c r="E224" s="120"/>
      <c r="F224" s="120"/>
      <c r="G224" s="294"/>
      <c r="H224" s="123"/>
      <c r="I224" s="45"/>
    </row>
    <row r="225" spans="1:8" ht="15.75" customHeight="1">
      <c r="A225" s="1"/>
      <c r="B225" s="60" t="s">
        <v>34</v>
      </c>
      <c r="C225" s="74" t="s">
        <v>65</v>
      </c>
      <c r="D225" s="268">
        <f>'Budget Detaljerad'!H223</f>
        <v>0</v>
      </c>
      <c r="E225" s="268"/>
      <c r="F225" s="268">
        <f aca="true" t="shared" si="24" ref="F225:F231">E225-D225</f>
        <v>0</v>
      </c>
      <c r="G225" s="278">
        <f aca="true" t="shared" si="25" ref="G225:G231">IF(D225=0,0,F225/D225)</f>
        <v>0</v>
      </c>
      <c r="H225" s="143"/>
    </row>
    <row r="226" spans="1:9" ht="12.75">
      <c r="A226" s="1"/>
      <c r="B226" s="63" t="s">
        <v>35</v>
      </c>
      <c r="C226" s="73" t="s">
        <v>67</v>
      </c>
      <c r="D226" s="268">
        <f>'Budget Detaljerad'!H224</f>
        <v>0</v>
      </c>
      <c r="E226" s="268"/>
      <c r="F226" s="268">
        <f t="shared" si="24"/>
        <v>0</v>
      </c>
      <c r="G226" s="278">
        <f t="shared" si="25"/>
        <v>0</v>
      </c>
      <c r="H226" s="139"/>
      <c r="I226" s="45"/>
    </row>
    <row r="227" spans="1:8" ht="12.75">
      <c r="A227" s="1"/>
      <c r="B227" s="78"/>
      <c r="C227" s="73" t="s">
        <v>31</v>
      </c>
      <c r="D227" s="268">
        <f>'Budget Detaljerad'!H225</f>
        <v>0</v>
      </c>
      <c r="E227" s="268"/>
      <c r="F227" s="268">
        <f t="shared" si="24"/>
        <v>0</v>
      </c>
      <c r="G227" s="278">
        <f t="shared" si="25"/>
        <v>0</v>
      </c>
      <c r="H227" s="139"/>
    </row>
    <row r="228" spans="1:9" ht="12.75">
      <c r="A228" s="1"/>
      <c r="B228" s="78"/>
      <c r="C228" s="73" t="s">
        <v>32</v>
      </c>
      <c r="D228" s="268">
        <f>'Budget Detaljerad'!H226</f>
        <v>0</v>
      </c>
      <c r="E228" s="268"/>
      <c r="F228" s="268">
        <f t="shared" si="24"/>
        <v>0</v>
      </c>
      <c r="G228" s="278">
        <f t="shared" si="25"/>
        <v>0</v>
      </c>
      <c r="H228" s="139"/>
      <c r="I228" s="365"/>
    </row>
    <row r="229" spans="1:9" ht="12.75">
      <c r="A229" s="1"/>
      <c r="B229" s="78"/>
      <c r="C229" s="73" t="s">
        <v>149</v>
      </c>
      <c r="D229" s="268">
        <f>'Budget Detaljerad'!H227</f>
        <v>0</v>
      </c>
      <c r="E229" s="268"/>
      <c r="F229" s="268">
        <f t="shared" si="24"/>
        <v>0</v>
      </c>
      <c r="G229" s="278">
        <f t="shared" si="25"/>
        <v>0</v>
      </c>
      <c r="H229" s="139"/>
      <c r="I229" s="365"/>
    </row>
    <row r="230" spans="1:9" ht="12.75">
      <c r="A230" s="1"/>
      <c r="B230" s="78"/>
      <c r="C230" s="64" t="s">
        <v>739</v>
      </c>
      <c r="D230" s="268">
        <f>'Budget Detaljerad'!H228</f>
        <v>0</v>
      </c>
      <c r="E230" s="268"/>
      <c r="F230" s="268">
        <f t="shared" si="24"/>
        <v>0</v>
      </c>
      <c r="G230" s="278">
        <f t="shared" si="25"/>
        <v>0</v>
      </c>
      <c r="H230" s="139"/>
      <c r="I230" s="365"/>
    </row>
    <row r="231" spans="1:9" ht="12.75">
      <c r="A231" s="1"/>
      <c r="B231" s="79"/>
      <c r="C231" s="66" t="s">
        <v>33</v>
      </c>
      <c r="D231" s="273">
        <f>SUM(D225:D230)</f>
        <v>0</v>
      </c>
      <c r="E231" s="273">
        <f>SUM(E225:E230)</f>
        <v>0</v>
      </c>
      <c r="F231" s="273">
        <f t="shared" si="24"/>
        <v>0</v>
      </c>
      <c r="G231" s="295">
        <f t="shared" si="25"/>
        <v>0</v>
      </c>
      <c r="H231" s="144" t="e">
        <f>SUM(#REF!)</f>
        <v>#REF!</v>
      </c>
      <c r="I231" s="365"/>
    </row>
    <row r="232" spans="1:9" ht="12.75">
      <c r="A232" s="1"/>
      <c r="B232" s="119" t="s">
        <v>810</v>
      </c>
      <c r="C232" s="114"/>
      <c r="D232" s="120"/>
      <c r="E232" s="120"/>
      <c r="F232" s="120"/>
      <c r="G232" s="294"/>
      <c r="H232" s="123"/>
      <c r="I232" s="365"/>
    </row>
    <row r="233" spans="1:9" ht="12.75">
      <c r="A233" s="1"/>
      <c r="B233" s="60" t="s">
        <v>36</v>
      </c>
      <c r="C233" s="74" t="s">
        <v>65</v>
      </c>
      <c r="D233" s="268">
        <f>'Budget Detaljerad'!H231</f>
        <v>0</v>
      </c>
      <c r="E233" s="268"/>
      <c r="F233" s="268">
        <f aca="true" t="shared" si="26" ref="F233:F239">E233-D233</f>
        <v>0</v>
      </c>
      <c r="G233" s="278">
        <f aca="true" t="shared" si="27" ref="G233:G239">IF(D233=0,0,F233/D233)</f>
        <v>0</v>
      </c>
      <c r="H233" s="143"/>
      <c r="I233" s="365"/>
    </row>
    <row r="234" spans="1:9" ht="12.75">
      <c r="A234" s="1"/>
      <c r="B234" s="63" t="s">
        <v>35</v>
      </c>
      <c r="C234" s="73" t="s">
        <v>67</v>
      </c>
      <c r="D234" s="268">
        <f>'Budget Detaljerad'!H232</f>
        <v>0</v>
      </c>
      <c r="E234" s="268"/>
      <c r="F234" s="268">
        <f t="shared" si="26"/>
        <v>0</v>
      </c>
      <c r="G234" s="278">
        <f t="shared" si="27"/>
        <v>0</v>
      </c>
      <c r="H234" s="139"/>
      <c r="I234" s="365"/>
    </row>
    <row r="235" spans="1:9" ht="12.75">
      <c r="A235" s="1"/>
      <c r="B235" s="78"/>
      <c r="C235" s="73" t="s">
        <v>31</v>
      </c>
      <c r="D235" s="268">
        <f>'Budget Detaljerad'!H233</f>
        <v>0</v>
      </c>
      <c r="E235" s="268"/>
      <c r="F235" s="268">
        <f t="shared" si="26"/>
        <v>0</v>
      </c>
      <c r="G235" s="278">
        <f t="shared" si="27"/>
        <v>0</v>
      </c>
      <c r="H235" s="139"/>
      <c r="I235" s="365"/>
    </row>
    <row r="236" spans="1:9" ht="12.75">
      <c r="A236" s="1"/>
      <c r="B236" s="78"/>
      <c r="C236" s="73" t="s">
        <v>32</v>
      </c>
      <c r="D236" s="268">
        <f>'Budget Detaljerad'!H234</f>
        <v>0</v>
      </c>
      <c r="E236" s="268"/>
      <c r="F236" s="268">
        <f t="shared" si="26"/>
        <v>0</v>
      </c>
      <c r="G236" s="278">
        <f t="shared" si="27"/>
        <v>0</v>
      </c>
      <c r="H236" s="139"/>
      <c r="I236" s="365"/>
    </row>
    <row r="237" spans="1:9" ht="15.75" customHeight="1">
      <c r="A237" s="1"/>
      <c r="B237" s="78"/>
      <c r="C237" s="73" t="s">
        <v>149</v>
      </c>
      <c r="D237" s="268">
        <f>'Budget Detaljerad'!H235</f>
        <v>0</v>
      </c>
      <c r="E237" s="268"/>
      <c r="F237" s="268">
        <f t="shared" si="26"/>
        <v>0</v>
      </c>
      <c r="G237" s="278">
        <f t="shared" si="27"/>
        <v>0</v>
      </c>
      <c r="H237" s="139"/>
      <c r="I237" s="365"/>
    </row>
    <row r="238" spans="1:9" ht="12.75">
      <c r="A238" s="1"/>
      <c r="B238" s="78"/>
      <c r="C238" s="64" t="s">
        <v>739</v>
      </c>
      <c r="D238" s="268">
        <f>'Budget Detaljerad'!H236</f>
        <v>0</v>
      </c>
      <c r="E238" s="268"/>
      <c r="F238" s="268">
        <f t="shared" si="26"/>
        <v>0</v>
      </c>
      <c r="G238" s="278">
        <f t="shared" si="27"/>
        <v>0</v>
      </c>
      <c r="H238" s="139"/>
      <c r="I238" s="365"/>
    </row>
    <row r="239" spans="1:8" ht="12.75">
      <c r="A239" s="1"/>
      <c r="B239" s="79"/>
      <c r="C239" s="66" t="s">
        <v>33</v>
      </c>
      <c r="D239" s="273">
        <f>SUM(D233:D238)</f>
        <v>0</v>
      </c>
      <c r="E239" s="273">
        <f>SUM(E233:E238)</f>
        <v>0</v>
      </c>
      <c r="F239" s="273">
        <f t="shared" si="26"/>
        <v>0</v>
      </c>
      <c r="G239" s="295">
        <f t="shared" si="27"/>
        <v>0</v>
      </c>
      <c r="H239" s="144" t="e">
        <f>SUM(#REF!)</f>
        <v>#REF!</v>
      </c>
    </row>
    <row r="240" spans="1:8" ht="12.75">
      <c r="A240" s="1"/>
      <c r="B240" s="119" t="s">
        <v>811</v>
      </c>
      <c r="C240" s="114"/>
      <c r="D240" s="120"/>
      <c r="E240" s="120"/>
      <c r="F240" s="120"/>
      <c r="G240" s="294"/>
      <c r="H240" s="123"/>
    </row>
    <row r="241" spans="1:9" ht="12.75">
      <c r="A241" s="1"/>
      <c r="B241" s="60" t="s">
        <v>34</v>
      </c>
      <c r="C241" s="74" t="s">
        <v>65</v>
      </c>
      <c r="D241" s="268">
        <f>'Budget Detaljerad'!H239</f>
        <v>0</v>
      </c>
      <c r="E241" s="268"/>
      <c r="F241" s="268">
        <f aca="true" t="shared" si="28" ref="F241:F247">E241-D241</f>
        <v>0</v>
      </c>
      <c r="G241" s="278">
        <f aca="true" t="shared" si="29" ref="G241:G247">IF(D241=0,0,F241/D241)</f>
        <v>0</v>
      </c>
      <c r="H241" s="143"/>
      <c r="I241" s="20"/>
    </row>
    <row r="242" spans="1:9" ht="12.75">
      <c r="A242" s="1"/>
      <c r="B242" s="63" t="s">
        <v>35</v>
      </c>
      <c r="C242" s="73" t="s">
        <v>67</v>
      </c>
      <c r="D242" s="268">
        <f>'Budget Detaljerad'!H240</f>
        <v>0</v>
      </c>
      <c r="E242" s="268"/>
      <c r="F242" s="268">
        <f t="shared" si="28"/>
        <v>0</v>
      </c>
      <c r="G242" s="278">
        <f t="shared" si="29"/>
        <v>0</v>
      </c>
      <c r="H242" s="139"/>
      <c r="I242" s="20"/>
    </row>
    <row r="243" spans="1:8" ht="12.75">
      <c r="A243" s="1"/>
      <c r="B243" s="78"/>
      <c r="C243" s="73" t="s">
        <v>31</v>
      </c>
      <c r="D243" s="268">
        <f>'Budget Detaljerad'!H241</f>
        <v>0</v>
      </c>
      <c r="E243" s="268"/>
      <c r="F243" s="268">
        <f t="shared" si="28"/>
        <v>0</v>
      </c>
      <c r="G243" s="278">
        <f t="shared" si="29"/>
        <v>0</v>
      </c>
      <c r="H243" s="139"/>
    </row>
    <row r="244" spans="1:9" ht="15.75" customHeight="1">
      <c r="A244" s="1"/>
      <c r="B244" s="78"/>
      <c r="C244" s="73" t="s">
        <v>32</v>
      </c>
      <c r="D244" s="268">
        <f>'Budget Detaljerad'!H242</f>
        <v>0</v>
      </c>
      <c r="E244" s="268"/>
      <c r="F244" s="268">
        <f t="shared" si="28"/>
        <v>0</v>
      </c>
      <c r="G244" s="278">
        <f t="shared" si="29"/>
        <v>0</v>
      </c>
      <c r="H244" s="139"/>
      <c r="I244" s="45"/>
    </row>
    <row r="245" spans="1:8" ht="12.75">
      <c r="A245" s="1"/>
      <c r="B245" s="78"/>
      <c r="C245" s="73" t="s">
        <v>149</v>
      </c>
      <c r="D245" s="268">
        <f>'Budget Detaljerad'!H243</f>
        <v>0</v>
      </c>
      <c r="E245" s="268"/>
      <c r="F245" s="268">
        <f t="shared" si="28"/>
        <v>0</v>
      </c>
      <c r="G245" s="278">
        <f t="shared" si="29"/>
        <v>0</v>
      </c>
      <c r="H245" s="139"/>
    </row>
    <row r="246" spans="1:8" ht="12.75">
      <c r="A246" s="1"/>
      <c r="B246" s="78"/>
      <c r="C246" s="64" t="s">
        <v>739</v>
      </c>
      <c r="D246" s="268">
        <f>'Budget Detaljerad'!H244</f>
        <v>0</v>
      </c>
      <c r="E246" s="268"/>
      <c r="F246" s="268">
        <f t="shared" si="28"/>
        <v>0</v>
      </c>
      <c r="G246" s="278">
        <f t="shared" si="29"/>
        <v>0</v>
      </c>
      <c r="H246" s="139"/>
    </row>
    <row r="247" spans="1:8" ht="12.75">
      <c r="A247" s="1"/>
      <c r="B247" s="79"/>
      <c r="C247" s="66" t="s">
        <v>33</v>
      </c>
      <c r="D247" s="273">
        <f>SUM(D241:D246)</f>
        <v>0</v>
      </c>
      <c r="E247" s="273">
        <f>SUM(E241:E246)</f>
        <v>0</v>
      </c>
      <c r="F247" s="273">
        <f t="shared" si="28"/>
        <v>0</v>
      </c>
      <c r="G247" s="295">
        <f t="shared" si="29"/>
        <v>0</v>
      </c>
      <c r="H247" s="144" t="e">
        <f>SUM(#REF!)</f>
        <v>#REF!</v>
      </c>
    </row>
    <row r="248" spans="1:8" ht="12.75">
      <c r="A248" s="1"/>
      <c r="B248" s="119" t="s">
        <v>201</v>
      </c>
      <c r="C248" s="114"/>
      <c r="D248" s="120"/>
      <c r="E248" s="120"/>
      <c r="F248" s="120"/>
      <c r="G248" s="294"/>
      <c r="H248" s="123"/>
    </row>
    <row r="249" spans="1:8" ht="12.75">
      <c r="A249" s="1"/>
      <c r="B249" s="60" t="s">
        <v>34</v>
      </c>
      <c r="C249" s="74" t="s">
        <v>65</v>
      </c>
      <c r="D249" s="268">
        <f>'Budget Detaljerad'!H247</f>
        <v>0</v>
      </c>
      <c r="E249" s="268"/>
      <c r="F249" s="268">
        <f aca="true" t="shared" si="30" ref="F249:F255">E249-D249</f>
        <v>0</v>
      </c>
      <c r="G249" s="278">
        <f aca="true" t="shared" si="31" ref="G249:G255">IF(D249=0,0,F249/D249)</f>
        <v>0</v>
      </c>
      <c r="H249" s="143"/>
    </row>
    <row r="250" spans="1:9" ht="12.75">
      <c r="A250" s="1"/>
      <c r="B250" s="63" t="s">
        <v>35</v>
      </c>
      <c r="C250" s="73" t="s">
        <v>67</v>
      </c>
      <c r="D250" s="268">
        <f>'Budget Detaljerad'!H248</f>
        <v>0</v>
      </c>
      <c r="E250" s="268"/>
      <c r="F250" s="268">
        <f t="shared" si="30"/>
        <v>0</v>
      </c>
      <c r="G250" s="278">
        <f t="shared" si="31"/>
        <v>0</v>
      </c>
      <c r="H250" s="139"/>
      <c r="I250" s="362"/>
    </row>
    <row r="251" spans="1:9" ht="12.75">
      <c r="A251" s="1"/>
      <c r="B251" s="78"/>
      <c r="C251" s="73" t="s">
        <v>31</v>
      </c>
      <c r="D251" s="268">
        <f>'Budget Detaljerad'!H249</f>
        <v>0</v>
      </c>
      <c r="E251" s="268"/>
      <c r="F251" s="268">
        <f t="shared" si="30"/>
        <v>0</v>
      </c>
      <c r="G251" s="278">
        <f t="shared" si="31"/>
        <v>0</v>
      </c>
      <c r="H251" s="139"/>
      <c r="I251" s="362"/>
    </row>
    <row r="252" spans="1:8" ht="12.75">
      <c r="A252" s="1"/>
      <c r="B252" s="78"/>
      <c r="C252" s="73" t="s">
        <v>32</v>
      </c>
      <c r="D252" s="268">
        <f>'Budget Detaljerad'!H250</f>
        <v>0</v>
      </c>
      <c r="E252" s="268"/>
      <c r="F252" s="268">
        <f t="shared" si="30"/>
        <v>0</v>
      </c>
      <c r="G252" s="278">
        <f t="shared" si="31"/>
        <v>0</v>
      </c>
      <c r="H252" s="139"/>
    </row>
    <row r="253" spans="1:9" ht="15.75" customHeight="1">
      <c r="A253" s="1"/>
      <c r="B253" s="78"/>
      <c r="C253" s="73" t="s">
        <v>149</v>
      </c>
      <c r="D253" s="268">
        <f>'Budget Detaljerad'!H251</f>
        <v>0</v>
      </c>
      <c r="E253" s="268"/>
      <c r="F253" s="268">
        <f t="shared" si="30"/>
        <v>0</v>
      </c>
      <c r="G253" s="278">
        <f t="shared" si="31"/>
        <v>0</v>
      </c>
      <c r="H253" s="139"/>
      <c r="I253" s="362"/>
    </row>
    <row r="254" spans="1:9" ht="15.75" customHeight="1">
      <c r="A254" s="1"/>
      <c r="B254" s="78"/>
      <c r="C254" s="64" t="s">
        <v>739</v>
      </c>
      <c r="D254" s="268">
        <f>'Budget Detaljerad'!H252</f>
        <v>0</v>
      </c>
      <c r="E254" s="268"/>
      <c r="F254" s="268">
        <f t="shared" si="30"/>
        <v>0</v>
      </c>
      <c r="G254" s="278">
        <f t="shared" si="31"/>
        <v>0</v>
      </c>
      <c r="H254" s="139"/>
      <c r="I254" s="362"/>
    </row>
    <row r="255" spans="1:8" ht="12.75">
      <c r="A255" s="1"/>
      <c r="B255" s="79"/>
      <c r="C255" s="66" t="s">
        <v>33</v>
      </c>
      <c r="D255" s="273">
        <f>SUM(D249:D254)</f>
        <v>0</v>
      </c>
      <c r="E255" s="273">
        <f>SUM(E249:E254)</f>
        <v>0</v>
      </c>
      <c r="F255" s="273">
        <f t="shared" si="30"/>
        <v>0</v>
      </c>
      <c r="G255" s="295">
        <f t="shared" si="31"/>
        <v>0</v>
      </c>
      <c r="H255" s="144" t="e">
        <f>SUM(#REF!)</f>
        <v>#REF!</v>
      </c>
    </row>
    <row r="256" spans="1:9" ht="12.75">
      <c r="A256" s="1"/>
      <c r="B256" s="119" t="s">
        <v>202</v>
      </c>
      <c r="C256" s="114"/>
      <c r="D256" s="120"/>
      <c r="E256" s="120"/>
      <c r="F256" s="120"/>
      <c r="G256" s="294"/>
      <c r="H256" s="123"/>
      <c r="I256" s="362"/>
    </row>
    <row r="257" spans="1:9" ht="12.75">
      <c r="A257" s="1"/>
      <c r="B257" s="60" t="s">
        <v>325</v>
      </c>
      <c r="C257" s="74" t="s">
        <v>65</v>
      </c>
      <c r="D257" s="268">
        <f>'Budget Detaljerad'!H255</f>
        <v>0</v>
      </c>
      <c r="E257" s="268"/>
      <c r="F257" s="268">
        <f aca="true" t="shared" si="32" ref="F257:F263">E257-D257</f>
        <v>0</v>
      </c>
      <c r="G257" s="278">
        <f aca="true" t="shared" si="33" ref="G257:G263">IF(D257=0,0,F257/D257)</f>
        <v>0</v>
      </c>
      <c r="H257" s="143"/>
      <c r="I257" s="362"/>
    </row>
    <row r="258" spans="1:8" ht="12.75">
      <c r="A258" s="1"/>
      <c r="B258" s="63" t="s">
        <v>439</v>
      </c>
      <c r="C258" s="73" t="s">
        <v>67</v>
      </c>
      <c r="D258" s="268">
        <f>'Budget Detaljerad'!H256</f>
        <v>0</v>
      </c>
      <c r="E258" s="268"/>
      <c r="F258" s="268">
        <f t="shared" si="32"/>
        <v>0</v>
      </c>
      <c r="G258" s="278">
        <f t="shared" si="33"/>
        <v>0</v>
      </c>
      <c r="H258" s="139"/>
    </row>
    <row r="259" spans="1:9" ht="12.75">
      <c r="A259" s="1"/>
      <c r="B259" s="63"/>
      <c r="C259" s="73" t="s">
        <v>31</v>
      </c>
      <c r="D259" s="268">
        <f>'Budget Detaljerad'!H257</f>
        <v>0</v>
      </c>
      <c r="E259" s="268"/>
      <c r="F259" s="268">
        <f t="shared" si="32"/>
        <v>0</v>
      </c>
      <c r="G259" s="278">
        <f t="shared" si="33"/>
        <v>0</v>
      </c>
      <c r="H259" s="139"/>
      <c r="I259" s="362"/>
    </row>
    <row r="260" spans="1:9" ht="12.75">
      <c r="A260" s="1"/>
      <c r="B260" s="63"/>
      <c r="C260" s="73" t="s">
        <v>32</v>
      </c>
      <c r="D260" s="268">
        <f>'Budget Detaljerad'!H258</f>
        <v>0</v>
      </c>
      <c r="E260" s="268"/>
      <c r="F260" s="268">
        <f t="shared" si="32"/>
        <v>0</v>
      </c>
      <c r="G260" s="278">
        <f t="shared" si="33"/>
        <v>0</v>
      </c>
      <c r="H260" s="139"/>
      <c r="I260" s="362"/>
    </row>
    <row r="261" spans="1:8" ht="12.75">
      <c r="A261" s="1"/>
      <c r="B261" s="63"/>
      <c r="C261" s="73" t="s">
        <v>149</v>
      </c>
      <c r="D261" s="268">
        <f>'Budget Detaljerad'!H259</f>
        <v>0</v>
      </c>
      <c r="E261" s="268"/>
      <c r="F261" s="268">
        <f t="shared" si="32"/>
        <v>0</v>
      </c>
      <c r="G261" s="278">
        <f t="shared" si="33"/>
        <v>0</v>
      </c>
      <c r="H261" s="139"/>
    </row>
    <row r="262" spans="1:9" ht="12.75">
      <c r="A262" s="1"/>
      <c r="B262" s="63"/>
      <c r="C262" s="64" t="s">
        <v>739</v>
      </c>
      <c r="D262" s="268">
        <f>'Budget Detaljerad'!H260</f>
        <v>0</v>
      </c>
      <c r="E262" s="268"/>
      <c r="F262" s="268">
        <f t="shared" si="32"/>
        <v>0</v>
      </c>
      <c r="G262" s="278">
        <f t="shared" si="33"/>
        <v>0</v>
      </c>
      <c r="H262" s="139"/>
      <c r="I262" s="362"/>
    </row>
    <row r="263" spans="1:9" ht="12.75">
      <c r="A263" s="1"/>
      <c r="B263" s="65"/>
      <c r="C263" s="66" t="s">
        <v>33</v>
      </c>
      <c r="D263" s="273">
        <f>SUM(D257:D262)</f>
        <v>0</v>
      </c>
      <c r="E263" s="273">
        <f>SUM(E257:E262)</f>
        <v>0</v>
      </c>
      <c r="F263" s="273">
        <f t="shared" si="32"/>
        <v>0</v>
      </c>
      <c r="G263" s="295">
        <f t="shared" si="33"/>
        <v>0</v>
      </c>
      <c r="H263" s="144" t="e">
        <f>SUM(#REF!)</f>
        <v>#REF!</v>
      </c>
      <c r="I263" s="362"/>
    </row>
    <row r="264" spans="1:8" ht="12.75">
      <c r="A264" s="1"/>
      <c r="B264" s="119" t="s">
        <v>203</v>
      </c>
      <c r="C264" s="114"/>
      <c r="D264" s="120"/>
      <c r="E264" s="120"/>
      <c r="F264" s="120"/>
      <c r="G264" s="294"/>
      <c r="H264" s="123"/>
    </row>
    <row r="265" spans="1:9" ht="12.75">
      <c r="A265" s="1"/>
      <c r="B265" s="60" t="s">
        <v>416</v>
      </c>
      <c r="C265" s="74" t="s">
        <v>65</v>
      </c>
      <c r="D265" s="268">
        <f>'Budget Detaljerad'!H263</f>
        <v>0</v>
      </c>
      <c r="E265" s="268"/>
      <c r="F265" s="268">
        <f aca="true" t="shared" si="34" ref="F265:F271">E265-D265</f>
        <v>0</v>
      </c>
      <c r="G265" s="278">
        <f aca="true" t="shared" si="35" ref="G265:G271">IF(D265=0,0,F265/D265)</f>
        <v>0</v>
      </c>
      <c r="H265" s="143"/>
      <c r="I265" s="365"/>
    </row>
    <row r="266" spans="1:9" ht="12.75">
      <c r="A266" s="1"/>
      <c r="B266" s="63" t="s">
        <v>35</v>
      </c>
      <c r="C266" s="73" t="s">
        <v>67</v>
      </c>
      <c r="D266" s="268">
        <f>'Budget Detaljerad'!H264</f>
        <v>0</v>
      </c>
      <c r="E266" s="268"/>
      <c r="F266" s="268">
        <f t="shared" si="34"/>
        <v>0</v>
      </c>
      <c r="G266" s="278">
        <f t="shared" si="35"/>
        <v>0</v>
      </c>
      <c r="H266" s="139"/>
      <c r="I266" s="365"/>
    </row>
    <row r="267" spans="1:8" ht="12.75">
      <c r="A267" s="1"/>
      <c r="B267" s="78"/>
      <c r="C267" s="73" t="s">
        <v>31</v>
      </c>
      <c r="D267" s="268">
        <f>'Budget Detaljerad'!H265</f>
        <v>0</v>
      </c>
      <c r="E267" s="268"/>
      <c r="F267" s="268">
        <f t="shared" si="34"/>
        <v>0</v>
      </c>
      <c r="G267" s="278">
        <f t="shared" si="35"/>
        <v>0</v>
      </c>
      <c r="H267" s="139"/>
    </row>
    <row r="268" spans="1:8" ht="12.75">
      <c r="A268" s="1"/>
      <c r="B268" s="78"/>
      <c r="C268" s="73" t="s">
        <v>32</v>
      </c>
      <c r="D268" s="268">
        <f>'Budget Detaljerad'!H266</f>
        <v>0</v>
      </c>
      <c r="E268" s="268"/>
      <c r="F268" s="268">
        <f t="shared" si="34"/>
        <v>0</v>
      </c>
      <c r="G268" s="278">
        <f t="shared" si="35"/>
        <v>0</v>
      </c>
      <c r="H268" s="139"/>
    </row>
    <row r="269" spans="1:12" ht="12.75">
      <c r="A269" s="1"/>
      <c r="B269" s="78"/>
      <c r="C269" s="73" t="s">
        <v>149</v>
      </c>
      <c r="D269" s="268">
        <f>'Budget Detaljerad'!H267</f>
        <v>0</v>
      </c>
      <c r="E269" s="268"/>
      <c r="F269" s="268">
        <f t="shared" si="34"/>
        <v>0</v>
      </c>
      <c r="G269" s="278">
        <f t="shared" si="35"/>
        <v>0</v>
      </c>
      <c r="H269" s="139"/>
      <c r="I269" s="40"/>
      <c r="J269" s="366"/>
      <c r="K269" s="366"/>
      <c r="L269" s="366"/>
    </row>
    <row r="270" spans="1:12" ht="12.75">
      <c r="A270" s="1"/>
      <c r="B270" s="78"/>
      <c r="C270" s="64" t="s">
        <v>739</v>
      </c>
      <c r="D270" s="268">
        <f>'Budget Detaljerad'!H268</f>
        <v>0</v>
      </c>
      <c r="E270" s="268"/>
      <c r="F270" s="268">
        <f t="shared" si="34"/>
        <v>0</v>
      </c>
      <c r="G270" s="278">
        <f t="shared" si="35"/>
        <v>0</v>
      </c>
      <c r="H270" s="139"/>
      <c r="I270" s="45"/>
      <c r="J270" s="366"/>
      <c r="K270" s="366"/>
      <c r="L270" s="366"/>
    </row>
    <row r="271" spans="1:12" ht="15.75" customHeight="1">
      <c r="A271" s="1"/>
      <c r="B271" s="79"/>
      <c r="C271" s="66" t="s">
        <v>33</v>
      </c>
      <c r="D271" s="273">
        <f>SUM(D265:D270)</f>
        <v>0</v>
      </c>
      <c r="E271" s="273">
        <f>SUM(E265:E270)</f>
        <v>0</v>
      </c>
      <c r="F271" s="273">
        <f t="shared" si="34"/>
        <v>0</v>
      </c>
      <c r="G271" s="295">
        <f t="shared" si="35"/>
        <v>0</v>
      </c>
      <c r="H271" s="144" t="e">
        <f>SUM(#REF!)</f>
        <v>#REF!</v>
      </c>
      <c r="I271" s="362"/>
      <c r="J271" s="366"/>
      <c r="K271" s="366"/>
      <c r="L271" s="366"/>
    </row>
    <row r="272" spans="1:12" ht="12.75">
      <c r="A272" s="1"/>
      <c r="B272" s="119" t="s">
        <v>204</v>
      </c>
      <c r="C272" s="114"/>
      <c r="D272" s="120"/>
      <c r="E272" s="120"/>
      <c r="F272" s="120"/>
      <c r="G272" s="294"/>
      <c r="H272" s="240"/>
      <c r="I272" s="362"/>
      <c r="J272" s="366"/>
      <c r="K272" s="366"/>
      <c r="L272" s="366"/>
    </row>
    <row r="273" spans="1:12" ht="12.75">
      <c r="A273" s="1"/>
      <c r="B273" s="60" t="s">
        <v>34</v>
      </c>
      <c r="C273" s="74" t="s">
        <v>65</v>
      </c>
      <c r="D273" s="268">
        <f>'Budget Detaljerad'!H271</f>
        <v>0</v>
      </c>
      <c r="E273" s="268"/>
      <c r="F273" s="268">
        <f aca="true" t="shared" si="36" ref="F273:F279">E273-D273</f>
        <v>0</v>
      </c>
      <c r="G273" s="278">
        <f aca="true" t="shared" si="37" ref="G273:G279">IF(D273=0,0,F273/D273)</f>
        <v>0</v>
      </c>
      <c r="H273" s="87"/>
      <c r="I273" s="45"/>
      <c r="J273" s="366"/>
      <c r="K273" s="366"/>
      <c r="L273" s="366"/>
    </row>
    <row r="274" spans="1:12" ht="12.75">
      <c r="A274" s="1"/>
      <c r="B274" s="63" t="s">
        <v>35</v>
      </c>
      <c r="C274" s="73" t="s">
        <v>67</v>
      </c>
      <c r="D274" s="268">
        <f>'Budget Detaljerad'!H272</f>
        <v>0</v>
      </c>
      <c r="E274" s="268"/>
      <c r="F274" s="268">
        <f t="shared" si="36"/>
        <v>0</v>
      </c>
      <c r="G274" s="278">
        <f t="shared" si="37"/>
        <v>0</v>
      </c>
      <c r="H274" s="143"/>
      <c r="I274" s="362"/>
      <c r="J274" s="366"/>
      <c r="K274" s="366"/>
      <c r="L274" s="366"/>
    </row>
    <row r="275" spans="1:12" ht="12.75">
      <c r="A275" s="1"/>
      <c r="B275" s="78"/>
      <c r="C275" s="73" t="s">
        <v>31</v>
      </c>
      <c r="D275" s="268">
        <f>'Budget Detaljerad'!H273</f>
        <v>0</v>
      </c>
      <c r="E275" s="268"/>
      <c r="F275" s="268">
        <f t="shared" si="36"/>
        <v>0</v>
      </c>
      <c r="G275" s="278">
        <f t="shared" si="37"/>
        <v>0</v>
      </c>
      <c r="H275" s="139"/>
      <c r="I275" s="362"/>
      <c r="J275" s="366"/>
      <c r="K275" s="366"/>
      <c r="L275" s="366"/>
    </row>
    <row r="276" spans="1:12" ht="12.75">
      <c r="A276" s="1"/>
      <c r="B276" s="78"/>
      <c r="C276" s="73" t="s">
        <v>32</v>
      </c>
      <c r="D276" s="268">
        <f>'Budget Detaljerad'!H274</f>
        <v>0</v>
      </c>
      <c r="E276" s="268"/>
      <c r="F276" s="268">
        <f t="shared" si="36"/>
        <v>0</v>
      </c>
      <c r="G276" s="278">
        <f t="shared" si="37"/>
        <v>0</v>
      </c>
      <c r="H276" s="139"/>
      <c r="I276" s="45"/>
      <c r="J276" s="366"/>
      <c r="K276" s="366"/>
      <c r="L276" s="366"/>
    </row>
    <row r="277" spans="1:12" ht="12.75">
      <c r="A277" s="1"/>
      <c r="B277" s="78"/>
      <c r="C277" s="73" t="s">
        <v>149</v>
      </c>
      <c r="D277" s="268">
        <f>'Budget Detaljerad'!H275</f>
        <v>0</v>
      </c>
      <c r="E277" s="268"/>
      <c r="F277" s="268">
        <f t="shared" si="36"/>
        <v>0</v>
      </c>
      <c r="G277" s="278">
        <f t="shared" si="37"/>
        <v>0</v>
      </c>
      <c r="H277" s="139"/>
      <c r="I277" s="362"/>
      <c r="J277" s="366"/>
      <c r="K277" s="366"/>
      <c r="L277" s="366"/>
    </row>
    <row r="278" spans="1:12" ht="12.75">
      <c r="A278" s="1"/>
      <c r="B278" s="78"/>
      <c r="C278" s="64" t="s">
        <v>739</v>
      </c>
      <c r="D278" s="268">
        <f>'Budget Detaljerad'!H276</f>
        <v>0</v>
      </c>
      <c r="E278" s="268"/>
      <c r="F278" s="268">
        <f t="shared" si="36"/>
        <v>0</v>
      </c>
      <c r="G278" s="278">
        <f t="shared" si="37"/>
        <v>0</v>
      </c>
      <c r="H278" s="139"/>
      <c r="I278" s="362"/>
      <c r="J278" s="366"/>
      <c r="K278" s="366"/>
      <c r="L278" s="366"/>
    </row>
    <row r="279" spans="1:12" ht="12.75">
      <c r="A279" s="1"/>
      <c r="B279" s="79"/>
      <c r="C279" s="66" t="s">
        <v>33</v>
      </c>
      <c r="D279" s="273">
        <f>SUM(D273:D278)</f>
        <v>0</v>
      </c>
      <c r="E279" s="273">
        <f>SUM(E273:E278)</f>
        <v>0</v>
      </c>
      <c r="F279" s="273">
        <f t="shared" si="36"/>
        <v>0</v>
      </c>
      <c r="G279" s="295">
        <f t="shared" si="37"/>
        <v>0</v>
      </c>
      <c r="H279" s="139"/>
      <c r="I279" s="45"/>
      <c r="J279" s="366"/>
      <c r="K279" s="366"/>
      <c r="L279" s="366"/>
    </row>
    <row r="280" spans="1:12" ht="12.75">
      <c r="A280" s="1"/>
      <c r="B280" s="234" t="s">
        <v>384</v>
      </c>
      <c r="C280" s="232"/>
      <c r="D280" s="241"/>
      <c r="E280" s="241"/>
      <c r="F280" s="241"/>
      <c r="G280" s="296"/>
      <c r="H280" s="144" t="e">
        <f>SUM(#REF!)</f>
        <v>#REF!</v>
      </c>
      <c r="I280" s="45"/>
      <c r="J280" s="366"/>
      <c r="K280" s="366"/>
      <c r="L280" s="366"/>
    </row>
    <row r="281" spans="1:12" ht="12.75">
      <c r="A281" s="1"/>
      <c r="B281" s="79" t="s">
        <v>205</v>
      </c>
      <c r="C281" s="99"/>
      <c r="D281" s="57"/>
      <c r="E281" s="57"/>
      <c r="F281" s="57"/>
      <c r="G281" s="297"/>
      <c r="H281" s="123"/>
      <c r="I281" s="45"/>
      <c r="J281" s="366"/>
      <c r="K281" s="366"/>
      <c r="L281" s="366"/>
    </row>
    <row r="282" spans="1:12" ht="12.75">
      <c r="A282" s="1"/>
      <c r="B282" s="60" t="s">
        <v>298</v>
      </c>
      <c r="C282" s="74" t="s">
        <v>65</v>
      </c>
      <c r="D282" s="268">
        <f>'Budget Detaljerad'!H280</f>
        <v>0</v>
      </c>
      <c r="E282" s="268"/>
      <c r="F282" s="268">
        <f aca="true" t="shared" si="38" ref="F282:F288">E282-D282</f>
        <v>0</v>
      </c>
      <c r="G282" s="278">
        <f aca="true" t="shared" si="39" ref="G282:G288">IF(D282=0,0,F282/D282)</f>
        <v>0</v>
      </c>
      <c r="H282" s="143"/>
      <c r="I282" s="45"/>
      <c r="J282" s="366"/>
      <c r="K282" s="366"/>
      <c r="L282" s="366"/>
    </row>
    <row r="283" spans="1:12" ht="12.75">
      <c r="A283" s="1"/>
      <c r="B283" s="63" t="s">
        <v>35</v>
      </c>
      <c r="C283" s="73" t="s">
        <v>67</v>
      </c>
      <c r="D283" s="268">
        <f>'Budget Detaljerad'!H281</f>
        <v>0</v>
      </c>
      <c r="E283" s="268"/>
      <c r="F283" s="268">
        <f t="shared" si="38"/>
        <v>0</v>
      </c>
      <c r="G283" s="278">
        <f t="shared" si="39"/>
        <v>0</v>
      </c>
      <c r="H283" s="139"/>
      <c r="I283" s="45"/>
      <c r="J283" s="366"/>
      <c r="K283" s="366"/>
      <c r="L283" s="366"/>
    </row>
    <row r="284" spans="1:12" ht="12.75">
      <c r="A284" s="1"/>
      <c r="B284" s="78"/>
      <c r="C284" s="73" t="s">
        <v>31</v>
      </c>
      <c r="D284" s="268">
        <f>'Budget Detaljerad'!H282</f>
        <v>0</v>
      </c>
      <c r="E284" s="268"/>
      <c r="F284" s="268">
        <f t="shared" si="38"/>
        <v>0</v>
      </c>
      <c r="G284" s="278">
        <f t="shared" si="39"/>
        <v>0</v>
      </c>
      <c r="H284" s="139"/>
      <c r="I284" s="365"/>
      <c r="J284" s="366"/>
      <c r="K284" s="366"/>
      <c r="L284" s="366"/>
    </row>
    <row r="285" spans="1:12" ht="12.75">
      <c r="A285" s="1"/>
      <c r="B285" s="78"/>
      <c r="C285" s="73" t="s">
        <v>32</v>
      </c>
      <c r="D285" s="268">
        <f>'Budget Detaljerad'!H283</f>
        <v>0</v>
      </c>
      <c r="E285" s="268"/>
      <c r="F285" s="268">
        <f t="shared" si="38"/>
        <v>0</v>
      </c>
      <c r="G285" s="278">
        <f t="shared" si="39"/>
        <v>0</v>
      </c>
      <c r="H285" s="139"/>
      <c r="I285" s="365"/>
      <c r="J285" s="366"/>
      <c r="K285" s="366"/>
      <c r="L285" s="366"/>
    </row>
    <row r="286" spans="1:12" ht="12.75">
      <c r="A286" s="1"/>
      <c r="B286" s="78"/>
      <c r="C286" s="73" t="s">
        <v>149</v>
      </c>
      <c r="D286" s="268">
        <f>'Budget Detaljerad'!H284</f>
        <v>0</v>
      </c>
      <c r="E286" s="268"/>
      <c r="F286" s="268">
        <f t="shared" si="38"/>
        <v>0</v>
      </c>
      <c r="G286" s="278">
        <f t="shared" si="39"/>
        <v>0</v>
      </c>
      <c r="H286" s="139"/>
      <c r="I286" s="45"/>
      <c r="J286" s="366"/>
      <c r="K286" s="366"/>
      <c r="L286" s="366"/>
    </row>
    <row r="287" spans="1:12" ht="12.75">
      <c r="A287" s="1"/>
      <c r="B287" s="78"/>
      <c r="C287" s="64" t="s">
        <v>739</v>
      </c>
      <c r="D287" s="268">
        <f>'Budget Detaljerad'!H285</f>
        <v>0</v>
      </c>
      <c r="E287" s="268"/>
      <c r="F287" s="268">
        <f t="shared" si="38"/>
        <v>0</v>
      </c>
      <c r="G287" s="278">
        <f t="shared" si="39"/>
        <v>0</v>
      </c>
      <c r="H287" s="139"/>
      <c r="I287" s="365"/>
      <c r="J287" s="366"/>
      <c r="K287" s="366"/>
      <c r="L287" s="366"/>
    </row>
    <row r="288" spans="1:12" ht="12.75">
      <c r="A288" s="1"/>
      <c r="B288" s="79"/>
      <c r="C288" s="66" t="s">
        <v>33</v>
      </c>
      <c r="D288" s="273">
        <f>SUM(D282:D287)</f>
        <v>0</v>
      </c>
      <c r="E288" s="273">
        <f>SUM(E282:E287)</f>
        <v>0</v>
      </c>
      <c r="F288" s="273">
        <f t="shared" si="38"/>
        <v>0</v>
      </c>
      <c r="G288" s="295">
        <f t="shared" si="39"/>
        <v>0</v>
      </c>
      <c r="H288" s="144" t="e">
        <f>SUM(#REF!)</f>
        <v>#REF!</v>
      </c>
      <c r="I288" s="365"/>
      <c r="J288" s="366"/>
      <c r="K288" s="366"/>
      <c r="L288" s="366"/>
    </row>
    <row r="289" spans="1:12" ht="12.75">
      <c r="A289" s="1"/>
      <c r="B289" s="119" t="s">
        <v>206</v>
      </c>
      <c r="C289" s="114"/>
      <c r="D289" s="120"/>
      <c r="E289" s="120"/>
      <c r="F289" s="120"/>
      <c r="G289" s="294"/>
      <c r="H289" s="123"/>
      <c r="I289" s="45"/>
      <c r="J289" s="366"/>
      <c r="K289" s="366"/>
      <c r="L289" s="366"/>
    </row>
    <row r="290" spans="1:12" ht="12.75">
      <c r="A290" s="1"/>
      <c r="B290" s="60" t="s">
        <v>299</v>
      </c>
      <c r="C290" s="74" t="s">
        <v>65</v>
      </c>
      <c r="D290" s="268">
        <f>'Budget Detaljerad'!H288</f>
        <v>0</v>
      </c>
      <c r="E290" s="268"/>
      <c r="F290" s="268">
        <f aca="true" t="shared" si="40" ref="F290:F296">E290-D290</f>
        <v>0</v>
      </c>
      <c r="G290" s="278">
        <f aca="true" t="shared" si="41" ref="G290:G296">IF(D290=0,0,F290/D290)</f>
        <v>0</v>
      </c>
      <c r="H290" s="143"/>
      <c r="I290" s="365"/>
      <c r="J290" s="366"/>
      <c r="K290" s="366"/>
      <c r="L290" s="366"/>
    </row>
    <row r="291" spans="1:12" ht="12.75">
      <c r="A291" s="1"/>
      <c r="B291" s="63" t="s">
        <v>35</v>
      </c>
      <c r="C291" s="73" t="s">
        <v>67</v>
      </c>
      <c r="D291" s="268">
        <f>'Budget Detaljerad'!H289</f>
        <v>0</v>
      </c>
      <c r="E291" s="268"/>
      <c r="F291" s="268">
        <f t="shared" si="40"/>
        <v>0</v>
      </c>
      <c r="G291" s="278">
        <f t="shared" si="41"/>
        <v>0</v>
      </c>
      <c r="H291" s="139"/>
      <c r="I291" s="45"/>
      <c r="J291" s="366"/>
      <c r="K291" s="366"/>
      <c r="L291" s="366"/>
    </row>
    <row r="292" spans="1:12" ht="12.75">
      <c r="A292" s="1"/>
      <c r="B292" s="78"/>
      <c r="C292" s="73" t="s">
        <v>31</v>
      </c>
      <c r="D292" s="268">
        <f>'Budget Detaljerad'!H290</f>
        <v>0</v>
      </c>
      <c r="E292" s="268"/>
      <c r="F292" s="268">
        <f t="shared" si="40"/>
        <v>0</v>
      </c>
      <c r="G292" s="278">
        <f t="shared" si="41"/>
        <v>0</v>
      </c>
      <c r="H292" s="139"/>
      <c r="I292" s="45"/>
      <c r="J292" s="366"/>
      <c r="K292" s="366"/>
      <c r="L292" s="366"/>
    </row>
    <row r="293" spans="1:12" ht="12.75">
      <c r="A293" s="1"/>
      <c r="B293" s="78"/>
      <c r="C293" s="73" t="s">
        <v>32</v>
      </c>
      <c r="D293" s="268">
        <f>'Budget Detaljerad'!H291</f>
        <v>0</v>
      </c>
      <c r="E293" s="268"/>
      <c r="F293" s="268">
        <f t="shared" si="40"/>
        <v>0</v>
      </c>
      <c r="G293" s="278">
        <f t="shared" si="41"/>
        <v>0</v>
      </c>
      <c r="H293" s="139"/>
      <c r="I293" s="365"/>
      <c r="J293" s="366"/>
      <c r="K293" s="366"/>
      <c r="L293" s="366"/>
    </row>
    <row r="294" spans="1:12" ht="15.75" customHeight="1">
      <c r="A294" s="1"/>
      <c r="B294" s="78"/>
      <c r="C294" s="73" t="s">
        <v>149</v>
      </c>
      <c r="D294" s="268">
        <f>'Budget Detaljerad'!H292</f>
        <v>0</v>
      </c>
      <c r="E294" s="268"/>
      <c r="F294" s="268">
        <f t="shared" si="40"/>
        <v>0</v>
      </c>
      <c r="G294" s="278">
        <f t="shared" si="41"/>
        <v>0</v>
      </c>
      <c r="H294" s="139"/>
      <c r="I294" s="45"/>
      <c r="J294" s="366"/>
      <c r="K294" s="366"/>
      <c r="L294" s="366"/>
    </row>
    <row r="295" spans="1:12" ht="12.75">
      <c r="A295" s="1"/>
      <c r="B295" s="78"/>
      <c r="C295" s="64" t="s">
        <v>739</v>
      </c>
      <c r="D295" s="268">
        <f>'Budget Detaljerad'!H293</f>
        <v>0</v>
      </c>
      <c r="E295" s="268"/>
      <c r="F295" s="268">
        <f t="shared" si="40"/>
        <v>0</v>
      </c>
      <c r="G295" s="278">
        <f t="shared" si="41"/>
        <v>0</v>
      </c>
      <c r="H295" s="139"/>
      <c r="I295" s="45"/>
      <c r="J295" s="366"/>
      <c r="K295" s="366"/>
      <c r="L295" s="366"/>
    </row>
    <row r="296" spans="1:12" ht="12.75">
      <c r="A296" s="1"/>
      <c r="B296" s="79"/>
      <c r="C296" s="66" t="s">
        <v>33</v>
      </c>
      <c r="D296" s="273">
        <f>SUM(D290:D295)</f>
        <v>0</v>
      </c>
      <c r="E296" s="273">
        <f>SUM(E290:E295)</f>
        <v>0</v>
      </c>
      <c r="F296" s="273">
        <f t="shared" si="40"/>
        <v>0</v>
      </c>
      <c r="G296" s="295">
        <f t="shared" si="41"/>
        <v>0</v>
      </c>
      <c r="H296" s="144" t="e">
        <f>SUM(#REF!)</f>
        <v>#REF!</v>
      </c>
      <c r="I296" s="365"/>
      <c r="J296" s="366"/>
      <c r="K296" s="366"/>
      <c r="L296" s="366"/>
    </row>
    <row r="297" spans="1:12" ht="12.75">
      <c r="A297" s="1"/>
      <c r="B297" s="119" t="s">
        <v>207</v>
      </c>
      <c r="C297" s="114"/>
      <c r="D297" s="120"/>
      <c r="E297" s="120"/>
      <c r="F297" s="120"/>
      <c r="G297" s="294"/>
      <c r="H297" s="123"/>
      <c r="I297" s="363"/>
      <c r="J297" s="366"/>
      <c r="K297" s="366"/>
      <c r="L297" s="366"/>
    </row>
    <row r="298" spans="1:12" ht="12.75">
      <c r="A298" s="1"/>
      <c r="B298" s="60" t="s">
        <v>34</v>
      </c>
      <c r="C298" s="74" t="s">
        <v>65</v>
      </c>
      <c r="D298" s="268">
        <f>'Budget Detaljerad'!H296</f>
        <v>0</v>
      </c>
      <c r="E298" s="268"/>
      <c r="F298" s="268">
        <f aca="true" t="shared" si="42" ref="F298:F304">E298-D298</f>
        <v>0</v>
      </c>
      <c r="G298" s="278">
        <f aca="true" t="shared" si="43" ref="G298:G304">IF(D298=0,0,F298/D298)</f>
        <v>0</v>
      </c>
      <c r="H298" s="143"/>
      <c r="I298" s="45"/>
      <c r="J298" s="366"/>
      <c r="K298" s="366"/>
      <c r="L298" s="366"/>
    </row>
    <row r="299" spans="1:12" ht="12.75">
      <c r="A299" s="1"/>
      <c r="B299" s="63" t="s">
        <v>35</v>
      </c>
      <c r="C299" s="73" t="s">
        <v>67</v>
      </c>
      <c r="D299" s="268">
        <f>'Budget Detaljerad'!H297</f>
        <v>0</v>
      </c>
      <c r="E299" s="268"/>
      <c r="F299" s="268">
        <f t="shared" si="42"/>
        <v>0</v>
      </c>
      <c r="G299" s="278">
        <f t="shared" si="43"/>
        <v>0</v>
      </c>
      <c r="H299" s="139"/>
      <c r="I299" s="45"/>
      <c r="J299" s="366"/>
      <c r="K299" s="366"/>
      <c r="L299" s="366"/>
    </row>
    <row r="300" spans="1:12" ht="12.75">
      <c r="A300" s="1"/>
      <c r="B300" s="78"/>
      <c r="C300" s="73" t="s">
        <v>31</v>
      </c>
      <c r="D300" s="268">
        <f>'Budget Detaljerad'!H298</f>
        <v>0</v>
      </c>
      <c r="E300" s="268"/>
      <c r="F300" s="268">
        <f t="shared" si="42"/>
        <v>0</v>
      </c>
      <c r="G300" s="278">
        <f t="shared" si="43"/>
        <v>0</v>
      </c>
      <c r="H300" s="139"/>
      <c r="I300" s="45"/>
      <c r="J300" s="366"/>
      <c r="K300" s="366"/>
      <c r="L300" s="366"/>
    </row>
    <row r="301" spans="1:12" ht="12.75">
      <c r="A301" s="1"/>
      <c r="B301" s="78"/>
      <c r="C301" s="73" t="s">
        <v>32</v>
      </c>
      <c r="D301" s="268">
        <f>'Budget Detaljerad'!H299</f>
        <v>0</v>
      </c>
      <c r="E301" s="268"/>
      <c r="F301" s="268">
        <f t="shared" si="42"/>
        <v>0</v>
      </c>
      <c r="G301" s="278">
        <f t="shared" si="43"/>
        <v>0</v>
      </c>
      <c r="H301" s="139"/>
      <c r="I301" s="362"/>
      <c r="J301" s="366"/>
      <c r="K301" s="366"/>
      <c r="L301" s="366"/>
    </row>
    <row r="302" spans="1:12" ht="12.75">
      <c r="A302" s="1"/>
      <c r="B302" s="78"/>
      <c r="C302" s="73" t="s">
        <v>149</v>
      </c>
      <c r="D302" s="268">
        <f>'Budget Detaljerad'!H300</f>
        <v>0</v>
      </c>
      <c r="E302" s="268"/>
      <c r="F302" s="268">
        <f t="shared" si="42"/>
        <v>0</v>
      </c>
      <c r="G302" s="278">
        <f t="shared" si="43"/>
        <v>0</v>
      </c>
      <c r="H302" s="139"/>
      <c r="I302" s="45"/>
      <c r="J302" s="366"/>
      <c r="K302" s="366"/>
      <c r="L302" s="366"/>
    </row>
    <row r="303" spans="1:12" ht="12.75">
      <c r="A303" s="1"/>
      <c r="B303" s="78"/>
      <c r="C303" s="64" t="s">
        <v>739</v>
      </c>
      <c r="D303" s="268">
        <f>'Budget Detaljerad'!H301</f>
        <v>0</v>
      </c>
      <c r="E303" s="268"/>
      <c r="F303" s="268">
        <f t="shared" si="42"/>
        <v>0</v>
      </c>
      <c r="G303" s="278">
        <f t="shared" si="43"/>
        <v>0</v>
      </c>
      <c r="H303" s="139"/>
      <c r="I303" s="362"/>
      <c r="J303" s="366"/>
      <c r="K303" s="366"/>
      <c r="L303" s="366"/>
    </row>
    <row r="304" spans="1:12" ht="12.75">
      <c r="A304" s="1"/>
      <c r="B304" s="79"/>
      <c r="C304" s="66" t="s">
        <v>33</v>
      </c>
      <c r="D304" s="273">
        <f>SUM(D298:D303)</f>
        <v>0</v>
      </c>
      <c r="E304" s="273">
        <f>SUM(E298:E303)</f>
        <v>0</v>
      </c>
      <c r="F304" s="273">
        <f t="shared" si="42"/>
        <v>0</v>
      </c>
      <c r="G304" s="295">
        <f t="shared" si="43"/>
        <v>0</v>
      </c>
      <c r="H304" s="144" t="e">
        <f>SUM(#REF!)</f>
        <v>#REF!</v>
      </c>
      <c r="I304" s="45"/>
      <c r="J304" s="366"/>
      <c r="K304" s="366"/>
      <c r="L304" s="366"/>
    </row>
    <row r="305" spans="1:12" ht="12.75">
      <c r="A305" s="1"/>
      <c r="B305" s="119" t="s">
        <v>17</v>
      </c>
      <c r="C305" s="114"/>
      <c r="D305" s="529"/>
      <c r="E305" s="529"/>
      <c r="F305" s="529"/>
      <c r="G305" s="530"/>
      <c r="H305" s="87"/>
      <c r="I305" s="45"/>
      <c r="J305" s="366"/>
      <c r="K305" s="366"/>
      <c r="L305" s="366"/>
    </row>
    <row r="306" spans="1:12" ht="12.75">
      <c r="A306" s="1"/>
      <c r="B306" s="60" t="s">
        <v>112</v>
      </c>
      <c r="C306" s="74" t="s">
        <v>65</v>
      </c>
      <c r="D306" s="268">
        <f>'Budget Detaljerad'!H304</f>
        <v>0</v>
      </c>
      <c r="E306" s="268"/>
      <c r="F306" s="268">
        <f aca="true" t="shared" si="44" ref="F306:F311">E306-D306</f>
        <v>0</v>
      </c>
      <c r="G306" s="278">
        <f aca="true" t="shared" si="45" ref="G306:G311">IF(D306=0,0,F306/D306)</f>
        <v>0</v>
      </c>
      <c r="H306" s="87"/>
      <c r="I306" s="45"/>
      <c r="J306" s="366"/>
      <c r="K306" s="366"/>
      <c r="L306" s="366"/>
    </row>
    <row r="307" spans="1:12" ht="12.75">
      <c r="A307" s="1"/>
      <c r="B307" s="63" t="s">
        <v>63</v>
      </c>
      <c r="C307" s="73" t="s">
        <v>67</v>
      </c>
      <c r="D307" s="268">
        <f>'Budget Detaljerad'!H305</f>
        <v>0</v>
      </c>
      <c r="E307" s="268"/>
      <c r="F307" s="268">
        <f t="shared" si="44"/>
        <v>0</v>
      </c>
      <c r="G307" s="278">
        <f t="shared" si="45"/>
        <v>0</v>
      </c>
      <c r="H307" s="87"/>
      <c r="I307" s="45"/>
      <c r="J307" s="366"/>
      <c r="K307" s="366"/>
      <c r="L307" s="366"/>
    </row>
    <row r="308" spans="1:12" ht="12.75">
      <c r="A308" s="1"/>
      <c r="B308" s="78"/>
      <c r="C308" s="73" t="s">
        <v>31</v>
      </c>
      <c r="D308" s="268">
        <f>'Budget Detaljerad'!H306</f>
        <v>0</v>
      </c>
      <c r="E308" s="268"/>
      <c r="F308" s="268">
        <f t="shared" si="44"/>
        <v>0</v>
      </c>
      <c r="G308" s="278">
        <f t="shared" si="45"/>
        <v>0</v>
      </c>
      <c r="H308" s="87"/>
      <c r="I308" s="45"/>
      <c r="J308" s="366"/>
      <c r="K308" s="366"/>
      <c r="L308" s="366"/>
    </row>
    <row r="309" spans="1:12" ht="12.75">
      <c r="A309" s="1"/>
      <c r="B309" s="78"/>
      <c r="C309" s="73" t="s">
        <v>32</v>
      </c>
      <c r="D309" s="268">
        <f>'Budget Detaljerad'!H307</f>
        <v>0</v>
      </c>
      <c r="E309" s="268"/>
      <c r="F309" s="268">
        <f t="shared" si="44"/>
        <v>0</v>
      </c>
      <c r="G309" s="278">
        <f t="shared" si="45"/>
        <v>0</v>
      </c>
      <c r="H309" s="87"/>
      <c r="I309" s="45"/>
      <c r="J309" s="366"/>
      <c r="K309" s="366"/>
      <c r="L309" s="366"/>
    </row>
    <row r="310" spans="1:12" ht="12.75">
      <c r="A310" s="1"/>
      <c r="B310" s="78"/>
      <c r="C310" s="73" t="s">
        <v>149</v>
      </c>
      <c r="D310" s="268">
        <f>'Budget Detaljerad'!H308</f>
        <v>0</v>
      </c>
      <c r="E310" s="268"/>
      <c r="F310" s="268">
        <f t="shared" si="44"/>
        <v>0</v>
      </c>
      <c r="G310" s="278">
        <f t="shared" si="45"/>
        <v>0</v>
      </c>
      <c r="H310" s="87" t="s">
        <v>641</v>
      </c>
      <c r="I310" s="45"/>
      <c r="J310" s="366"/>
      <c r="K310" s="366"/>
      <c r="L310" s="366"/>
    </row>
    <row r="311" spans="1:12" ht="12.75">
      <c r="A311" s="1"/>
      <c r="B311" s="78"/>
      <c r="C311" s="64" t="s">
        <v>739</v>
      </c>
      <c r="D311" s="268">
        <f>'Budget Detaljerad'!H309</f>
        <v>0</v>
      </c>
      <c r="E311" s="268"/>
      <c r="F311" s="268">
        <f t="shared" si="44"/>
        <v>0</v>
      </c>
      <c r="G311" s="278">
        <f t="shared" si="45"/>
        <v>0</v>
      </c>
      <c r="H311" s="87"/>
      <c r="I311" s="45"/>
      <c r="J311" s="366"/>
      <c r="K311" s="366"/>
      <c r="L311" s="366"/>
    </row>
    <row r="312" spans="1:12" ht="15.75" customHeight="1">
      <c r="A312" s="1"/>
      <c r="B312" s="79"/>
      <c r="C312" s="66" t="s">
        <v>33</v>
      </c>
      <c r="D312" s="273">
        <f>SUM(D306:D311)</f>
        <v>0</v>
      </c>
      <c r="E312" s="273">
        <f>SUM(E306:E311)</f>
        <v>0</v>
      </c>
      <c r="F312" s="273">
        <f>E312-D312</f>
        <v>0</v>
      </c>
      <c r="G312" s="295">
        <f>IF(D312=0,0,F312/D312)</f>
        <v>0</v>
      </c>
      <c r="H312" s="87"/>
      <c r="I312" s="45"/>
      <c r="J312" s="366"/>
      <c r="K312" s="366"/>
      <c r="L312" s="366"/>
    </row>
    <row r="313" spans="1:12" ht="12.75">
      <c r="A313" s="1"/>
      <c r="B313" s="119" t="s">
        <v>208</v>
      </c>
      <c r="C313" s="114"/>
      <c r="D313" s="120"/>
      <c r="E313" s="120"/>
      <c r="F313" s="120"/>
      <c r="G313" s="294"/>
      <c r="H313" s="123"/>
      <c r="I313" s="362"/>
      <c r="J313" s="366"/>
      <c r="K313" s="366"/>
      <c r="L313" s="366"/>
    </row>
    <row r="314" spans="1:12" ht="12.75">
      <c r="A314" s="1"/>
      <c r="B314" s="60" t="s">
        <v>34</v>
      </c>
      <c r="C314" s="74" t="s">
        <v>65</v>
      </c>
      <c r="D314" s="268">
        <f>'Budget Detaljerad'!H312</f>
        <v>0</v>
      </c>
      <c r="E314" s="268"/>
      <c r="F314" s="268">
        <f aca="true" t="shared" si="46" ref="F314:F320">E314-D314</f>
        <v>0</v>
      </c>
      <c r="G314" s="278">
        <f aca="true" t="shared" si="47" ref="G314:G320">IF(D314=0,0,F314/D314)</f>
        <v>0</v>
      </c>
      <c r="H314" s="143"/>
      <c r="I314" s="45"/>
      <c r="J314" s="366"/>
      <c r="K314" s="366"/>
      <c r="L314" s="366"/>
    </row>
    <row r="315" spans="1:12" ht="12.75">
      <c r="A315" s="1"/>
      <c r="B315" s="63" t="s">
        <v>35</v>
      </c>
      <c r="C315" s="73" t="s">
        <v>67</v>
      </c>
      <c r="D315" s="268">
        <f>'Budget Detaljerad'!H313</f>
        <v>0</v>
      </c>
      <c r="E315" s="268"/>
      <c r="F315" s="268">
        <f t="shared" si="46"/>
        <v>0</v>
      </c>
      <c r="G315" s="278">
        <f t="shared" si="47"/>
        <v>0</v>
      </c>
      <c r="H315" s="139"/>
      <c r="I315" s="362"/>
      <c r="J315" s="366"/>
      <c r="K315" s="366"/>
      <c r="L315" s="366"/>
    </row>
    <row r="316" spans="1:9" ht="12.75">
      <c r="A316" s="1"/>
      <c r="B316" s="78"/>
      <c r="C316" s="73" t="s">
        <v>31</v>
      </c>
      <c r="D316" s="268">
        <f>'Budget Detaljerad'!H314</f>
        <v>0</v>
      </c>
      <c r="E316" s="268"/>
      <c r="F316" s="268">
        <f t="shared" si="46"/>
        <v>0</v>
      </c>
      <c r="G316" s="278">
        <f t="shared" si="47"/>
        <v>0</v>
      </c>
      <c r="H316" s="139"/>
      <c r="I316" s="362"/>
    </row>
    <row r="317" spans="1:9" ht="15.75" customHeight="1">
      <c r="A317" s="1"/>
      <c r="B317" s="78"/>
      <c r="C317" s="73" t="s">
        <v>32</v>
      </c>
      <c r="D317" s="268">
        <f>'Budget Detaljerad'!H315</f>
        <v>0</v>
      </c>
      <c r="E317" s="268"/>
      <c r="F317" s="268">
        <f t="shared" si="46"/>
        <v>0</v>
      </c>
      <c r="G317" s="278">
        <f t="shared" si="47"/>
        <v>0</v>
      </c>
      <c r="H317" s="139"/>
      <c r="I317" s="45"/>
    </row>
    <row r="318" spans="1:9" ht="12.75">
      <c r="A318" s="1"/>
      <c r="B318" s="78"/>
      <c r="C318" s="73" t="s">
        <v>149</v>
      </c>
      <c r="D318" s="268">
        <f>'Budget Detaljerad'!H316</f>
        <v>0</v>
      </c>
      <c r="E318" s="268"/>
      <c r="F318" s="268">
        <f t="shared" si="46"/>
        <v>0</v>
      </c>
      <c r="G318" s="278">
        <f t="shared" si="47"/>
        <v>0</v>
      </c>
      <c r="H318" s="139"/>
      <c r="I318" s="45"/>
    </row>
    <row r="319" spans="1:9" ht="12.75">
      <c r="A319" s="1"/>
      <c r="B319" s="78"/>
      <c r="C319" s="64" t="s">
        <v>739</v>
      </c>
      <c r="D319" s="268">
        <f>'Budget Detaljerad'!H317</f>
        <v>0</v>
      </c>
      <c r="E319" s="268"/>
      <c r="F319" s="268">
        <f t="shared" si="46"/>
        <v>0</v>
      </c>
      <c r="G319" s="278">
        <f t="shared" si="47"/>
        <v>0</v>
      </c>
      <c r="H319" s="139"/>
      <c r="I319" s="45"/>
    </row>
    <row r="320" spans="1:9" ht="12.75">
      <c r="A320" s="1"/>
      <c r="B320" s="79"/>
      <c r="C320" s="66" t="s">
        <v>33</v>
      </c>
      <c r="D320" s="273">
        <f>SUM(D314:D319)</f>
        <v>0</v>
      </c>
      <c r="E320" s="273">
        <f>SUM(E314:E319)</f>
        <v>0</v>
      </c>
      <c r="F320" s="273">
        <f t="shared" si="46"/>
        <v>0</v>
      </c>
      <c r="G320" s="295">
        <f t="shared" si="47"/>
        <v>0</v>
      </c>
      <c r="H320" s="144" t="e">
        <f>SUM(#REF!)</f>
        <v>#REF!</v>
      </c>
      <c r="I320" s="45"/>
    </row>
    <row r="321" spans="1:10" ht="12.75">
      <c r="A321" s="1"/>
      <c r="B321" s="119" t="s">
        <v>18</v>
      </c>
      <c r="C321" s="66"/>
      <c r="D321" s="528"/>
      <c r="E321" s="528"/>
      <c r="F321" s="528"/>
      <c r="G321" s="297"/>
      <c r="H321" s="240"/>
      <c r="I321" s="45"/>
      <c r="J321" s="366"/>
    </row>
    <row r="322" spans="1:10" ht="12.75">
      <c r="A322" s="1"/>
      <c r="B322" s="60" t="s">
        <v>112</v>
      </c>
      <c r="C322" s="74" t="s">
        <v>65</v>
      </c>
      <c r="D322" s="268">
        <f>'Budget Detaljerad'!H320</f>
        <v>0</v>
      </c>
      <c r="E322" s="268"/>
      <c r="F322" s="268">
        <f aca="true" t="shared" si="48" ref="F322:F327">E322-D322</f>
        <v>0</v>
      </c>
      <c r="G322" s="278">
        <f aca="true" t="shared" si="49" ref="G322:G327">IF(D322=0,0,F322/D322)</f>
        <v>0</v>
      </c>
      <c r="H322" s="87"/>
      <c r="I322" s="45"/>
      <c r="J322" s="366"/>
    </row>
    <row r="323" spans="1:10" ht="12.75">
      <c r="A323" s="1"/>
      <c r="B323" s="63" t="s">
        <v>63</v>
      </c>
      <c r="C323" s="73" t="s">
        <v>67</v>
      </c>
      <c r="D323" s="268">
        <f>'Budget Detaljerad'!H321</f>
        <v>0</v>
      </c>
      <c r="E323" s="268"/>
      <c r="F323" s="268">
        <f t="shared" si="48"/>
        <v>0</v>
      </c>
      <c r="G323" s="278">
        <f t="shared" si="49"/>
        <v>0</v>
      </c>
      <c r="H323" s="143"/>
      <c r="I323" s="359"/>
      <c r="J323" s="366"/>
    </row>
    <row r="324" spans="1:10" ht="12.75">
      <c r="A324" s="1"/>
      <c r="B324" s="78"/>
      <c r="C324" s="73" t="s">
        <v>31</v>
      </c>
      <c r="D324" s="268">
        <f>'Budget Detaljerad'!H322</f>
        <v>0</v>
      </c>
      <c r="E324" s="268"/>
      <c r="F324" s="268">
        <f t="shared" si="48"/>
        <v>0</v>
      </c>
      <c r="G324" s="278">
        <f t="shared" si="49"/>
        <v>0</v>
      </c>
      <c r="H324" s="139"/>
      <c r="I324" s="40"/>
      <c r="J324" s="366"/>
    </row>
    <row r="325" spans="1:10" ht="12.75">
      <c r="A325" s="1"/>
      <c r="B325" s="78"/>
      <c r="C325" s="73" t="s">
        <v>32</v>
      </c>
      <c r="D325" s="268">
        <f>'Budget Detaljerad'!H323</f>
        <v>0</v>
      </c>
      <c r="E325" s="268"/>
      <c r="F325" s="268">
        <f t="shared" si="48"/>
        <v>0</v>
      </c>
      <c r="G325" s="278">
        <f t="shared" si="49"/>
        <v>0</v>
      </c>
      <c r="H325" s="139"/>
      <c r="I325" s="45"/>
      <c r="J325" s="366"/>
    </row>
    <row r="326" spans="1:10" ht="12.75">
      <c r="A326" s="1"/>
      <c r="B326" s="78"/>
      <c r="C326" s="73" t="s">
        <v>149</v>
      </c>
      <c r="D326" s="268">
        <f>'Budget Detaljerad'!H324</f>
        <v>0</v>
      </c>
      <c r="E326" s="268"/>
      <c r="F326" s="268">
        <f t="shared" si="48"/>
        <v>0</v>
      </c>
      <c r="G326" s="278">
        <f t="shared" si="49"/>
        <v>0</v>
      </c>
      <c r="H326" s="139"/>
      <c r="I326" s="45"/>
      <c r="J326" s="366"/>
    </row>
    <row r="327" spans="1:10" ht="12.75">
      <c r="A327" s="1"/>
      <c r="B327" s="78"/>
      <c r="C327" s="64" t="s">
        <v>739</v>
      </c>
      <c r="D327" s="268">
        <f>'Budget Detaljerad'!H325</f>
        <v>0</v>
      </c>
      <c r="E327" s="268"/>
      <c r="F327" s="268">
        <f t="shared" si="48"/>
        <v>0</v>
      </c>
      <c r="G327" s="278">
        <f t="shared" si="49"/>
        <v>0</v>
      </c>
      <c r="H327" s="139"/>
      <c r="I327" s="45"/>
      <c r="J327" s="366"/>
    </row>
    <row r="328" spans="1:10" ht="15.75" customHeight="1">
      <c r="A328" s="1"/>
      <c r="B328" s="79"/>
      <c r="C328" s="66" t="s">
        <v>33</v>
      </c>
      <c r="D328" s="273">
        <f>SUM(D322:D327)</f>
        <v>0</v>
      </c>
      <c r="E328" s="273">
        <f>SUM(E322:E327)</f>
        <v>0</v>
      </c>
      <c r="F328" s="273">
        <f>E328-D328</f>
        <v>0</v>
      </c>
      <c r="G328" s="295">
        <f>IF(D328=0,0,F328/D328)</f>
        <v>0</v>
      </c>
      <c r="H328" s="139"/>
      <c r="I328" s="40"/>
      <c r="J328" s="366"/>
    </row>
    <row r="329" spans="1:10" ht="12.75">
      <c r="A329" s="1"/>
      <c r="B329" s="119" t="s">
        <v>209</v>
      </c>
      <c r="C329" s="114"/>
      <c r="D329" s="120"/>
      <c r="E329" s="120"/>
      <c r="F329" s="120"/>
      <c r="G329" s="294"/>
      <c r="H329" s="144" t="e">
        <f>SUM(#REF!)</f>
        <v>#REF!</v>
      </c>
      <c r="I329" s="363"/>
      <c r="J329" s="366"/>
    </row>
    <row r="330" spans="1:10" ht="12.75">
      <c r="A330" s="1"/>
      <c r="B330" s="60" t="s">
        <v>34</v>
      </c>
      <c r="C330" s="74" t="s">
        <v>65</v>
      </c>
      <c r="D330" s="268">
        <f>'Budget Detaljerad'!H328</f>
        <v>0</v>
      </c>
      <c r="E330" s="268"/>
      <c r="F330" s="268">
        <f aca="true" t="shared" si="50" ref="F330:F336">E330-D330</f>
        <v>0</v>
      </c>
      <c r="G330" s="278">
        <f aca="true" t="shared" si="51" ref="G330:G336">IF(D330=0,0,F330/D330)</f>
        <v>0</v>
      </c>
      <c r="H330" s="123"/>
      <c r="I330" s="362"/>
      <c r="J330" s="366"/>
    </row>
    <row r="331" spans="1:10" ht="12.75">
      <c r="A331" s="1"/>
      <c r="B331" s="63" t="s">
        <v>35</v>
      </c>
      <c r="C331" s="73" t="s">
        <v>67</v>
      </c>
      <c r="D331" s="268">
        <f>'Budget Detaljerad'!H329</f>
        <v>0</v>
      </c>
      <c r="E331" s="268"/>
      <c r="F331" s="268">
        <f t="shared" si="50"/>
        <v>0</v>
      </c>
      <c r="G331" s="278">
        <f t="shared" si="51"/>
        <v>0</v>
      </c>
      <c r="H331" s="143"/>
      <c r="I331" s="20"/>
      <c r="J331" s="366"/>
    </row>
    <row r="332" spans="1:10" ht="12.75">
      <c r="A332" s="1"/>
      <c r="B332" s="78"/>
      <c r="C332" s="73" t="s">
        <v>31</v>
      </c>
      <c r="D332" s="268">
        <f>'Budget Detaljerad'!H330</f>
        <v>0</v>
      </c>
      <c r="E332" s="268"/>
      <c r="F332" s="268">
        <f t="shared" si="50"/>
        <v>0</v>
      </c>
      <c r="G332" s="278">
        <f t="shared" si="51"/>
        <v>0</v>
      </c>
      <c r="H332" s="139"/>
      <c r="I332" s="20"/>
      <c r="J332" s="366"/>
    </row>
    <row r="333" spans="1:10" ht="12.75">
      <c r="A333" s="1"/>
      <c r="B333" s="78"/>
      <c r="C333" s="73" t="s">
        <v>32</v>
      </c>
      <c r="D333" s="268">
        <f>'Budget Detaljerad'!H331</f>
        <v>0</v>
      </c>
      <c r="E333" s="268"/>
      <c r="F333" s="268">
        <f t="shared" si="50"/>
        <v>0</v>
      </c>
      <c r="G333" s="278">
        <f t="shared" si="51"/>
        <v>0</v>
      </c>
      <c r="H333" s="139"/>
      <c r="I333" s="20"/>
      <c r="J333" s="366"/>
    </row>
    <row r="334" spans="1:10" ht="12.75">
      <c r="A334" s="1"/>
      <c r="B334" s="78"/>
      <c r="C334" s="73" t="s">
        <v>149</v>
      </c>
      <c r="D334" s="268">
        <f>'Budget Detaljerad'!H332</f>
        <v>0</v>
      </c>
      <c r="E334" s="268"/>
      <c r="F334" s="268">
        <f t="shared" si="50"/>
        <v>0</v>
      </c>
      <c r="G334" s="278">
        <f t="shared" si="51"/>
        <v>0</v>
      </c>
      <c r="H334" s="139"/>
      <c r="I334" s="20"/>
      <c r="J334" s="366"/>
    </row>
    <row r="335" spans="1:10" ht="12.75">
      <c r="A335" s="1"/>
      <c r="B335" s="78"/>
      <c r="C335" s="64" t="s">
        <v>739</v>
      </c>
      <c r="D335" s="268">
        <f>'Budget Detaljerad'!H333</f>
        <v>0</v>
      </c>
      <c r="E335" s="268"/>
      <c r="F335" s="268">
        <f t="shared" si="50"/>
        <v>0</v>
      </c>
      <c r="G335" s="278">
        <f t="shared" si="51"/>
        <v>0</v>
      </c>
      <c r="H335" s="139"/>
      <c r="I335" s="20"/>
      <c r="J335" s="366"/>
    </row>
    <row r="336" spans="1:10" ht="12.75">
      <c r="A336" s="1"/>
      <c r="B336" s="79"/>
      <c r="C336" s="66" t="s">
        <v>33</v>
      </c>
      <c r="D336" s="273">
        <f>SUM(D330:D335)</f>
        <v>0</v>
      </c>
      <c r="E336" s="273">
        <f>SUM(E330:E335)</f>
        <v>0</v>
      </c>
      <c r="F336" s="273">
        <f t="shared" si="50"/>
        <v>0</v>
      </c>
      <c r="G336" s="295">
        <f t="shared" si="51"/>
        <v>0</v>
      </c>
      <c r="H336" s="139"/>
      <c r="I336" s="20"/>
      <c r="J336" s="366"/>
    </row>
    <row r="337" spans="1:10" ht="12.75">
      <c r="A337" s="1"/>
      <c r="B337" s="234" t="s">
        <v>511</v>
      </c>
      <c r="C337" s="232"/>
      <c r="D337" s="241"/>
      <c r="E337" s="241"/>
      <c r="F337" s="241"/>
      <c r="G337" s="296"/>
      <c r="H337" s="144" t="e">
        <f>SUM(#REF!)</f>
        <v>#REF!</v>
      </c>
      <c r="I337" s="362"/>
      <c r="J337" s="366"/>
    </row>
    <row r="338" spans="1:10" ht="12.75">
      <c r="A338" s="1"/>
      <c r="B338" s="79" t="s">
        <v>210</v>
      </c>
      <c r="C338" s="99"/>
      <c r="D338" s="57"/>
      <c r="E338" s="57"/>
      <c r="F338" s="57"/>
      <c r="G338" s="297"/>
      <c r="H338" s="123"/>
      <c r="I338" s="45"/>
      <c r="J338" s="366"/>
    </row>
    <row r="339" spans="1:10" ht="12.75">
      <c r="A339" s="1"/>
      <c r="B339" s="60" t="s">
        <v>112</v>
      </c>
      <c r="C339" s="74" t="s">
        <v>65</v>
      </c>
      <c r="D339" s="268">
        <f>'Budget Detaljerad'!H337</f>
        <v>0</v>
      </c>
      <c r="E339" s="268"/>
      <c r="F339" s="268">
        <f aca="true" t="shared" si="52" ref="F339:F345">E339-D339</f>
        <v>0</v>
      </c>
      <c r="G339" s="278">
        <f aca="true" t="shared" si="53" ref="G339:G345">IF(D339=0,0,F339/D339)</f>
        <v>0</v>
      </c>
      <c r="H339" s="143"/>
      <c r="I339" s="362"/>
      <c r="J339" s="366"/>
    </row>
    <row r="340" spans="1:10" ht="12.75">
      <c r="A340" s="1"/>
      <c r="B340" s="63" t="s">
        <v>35</v>
      </c>
      <c r="C340" s="73" t="s">
        <v>67</v>
      </c>
      <c r="D340" s="268">
        <f>'Budget Detaljerad'!H338</f>
        <v>0</v>
      </c>
      <c r="E340" s="268"/>
      <c r="F340" s="268">
        <f t="shared" si="52"/>
        <v>0</v>
      </c>
      <c r="G340" s="278">
        <f t="shared" si="53"/>
        <v>0</v>
      </c>
      <c r="H340" s="139"/>
      <c r="I340" s="362"/>
      <c r="J340" s="366"/>
    </row>
    <row r="341" spans="1:10" ht="12.75">
      <c r="A341" s="1"/>
      <c r="B341" s="78"/>
      <c r="C341" s="73" t="s">
        <v>31</v>
      </c>
      <c r="D341" s="268">
        <f>'Budget Detaljerad'!H339</f>
        <v>0</v>
      </c>
      <c r="E341" s="268"/>
      <c r="F341" s="268">
        <f t="shared" si="52"/>
        <v>0</v>
      </c>
      <c r="G341" s="278">
        <f t="shared" si="53"/>
        <v>0</v>
      </c>
      <c r="H341" s="139"/>
      <c r="I341" s="362"/>
      <c r="J341" s="366"/>
    </row>
    <row r="342" spans="1:10" ht="12.75">
      <c r="A342" s="1"/>
      <c r="B342" s="78"/>
      <c r="C342" s="73" t="s">
        <v>32</v>
      </c>
      <c r="D342" s="268">
        <f>'Budget Detaljerad'!H340</f>
        <v>0</v>
      </c>
      <c r="E342" s="268"/>
      <c r="F342" s="268">
        <f t="shared" si="52"/>
        <v>0</v>
      </c>
      <c r="G342" s="278">
        <f t="shared" si="53"/>
        <v>0</v>
      </c>
      <c r="H342" s="139"/>
      <c r="I342" s="45"/>
      <c r="J342" s="366"/>
    </row>
    <row r="343" spans="1:10" ht="12.75">
      <c r="A343" s="1"/>
      <c r="B343" s="78"/>
      <c r="C343" s="73" t="s">
        <v>149</v>
      </c>
      <c r="D343" s="268">
        <f>'Budget Detaljerad'!H341</f>
        <v>0</v>
      </c>
      <c r="E343" s="268"/>
      <c r="F343" s="268">
        <f t="shared" si="52"/>
        <v>0</v>
      </c>
      <c r="G343" s="278">
        <f t="shared" si="53"/>
        <v>0</v>
      </c>
      <c r="H343" s="139"/>
      <c r="I343" s="361"/>
      <c r="J343" s="366"/>
    </row>
    <row r="344" spans="1:10" ht="12.75">
      <c r="A344" s="1"/>
      <c r="B344" s="78"/>
      <c r="C344" s="64" t="s">
        <v>739</v>
      </c>
      <c r="D344" s="268">
        <f>'Budget Detaljerad'!H342</f>
        <v>0</v>
      </c>
      <c r="E344" s="268"/>
      <c r="F344" s="268">
        <f t="shared" si="52"/>
        <v>0</v>
      </c>
      <c r="G344" s="278">
        <f t="shared" si="53"/>
        <v>0</v>
      </c>
      <c r="H344" s="139"/>
      <c r="I344" s="45"/>
      <c r="J344" s="366"/>
    </row>
    <row r="345" spans="1:10" ht="12.75">
      <c r="A345" s="1"/>
      <c r="B345" s="79"/>
      <c r="C345" s="66" t="s">
        <v>33</v>
      </c>
      <c r="D345" s="273">
        <f>SUM(D339:D344)</f>
        <v>0</v>
      </c>
      <c r="E345" s="273">
        <f>SUM(E339:E344)</f>
        <v>0</v>
      </c>
      <c r="F345" s="273">
        <f t="shared" si="52"/>
        <v>0</v>
      </c>
      <c r="G345" s="295">
        <f t="shared" si="53"/>
        <v>0</v>
      </c>
      <c r="H345" s="144" t="e">
        <f>SUM(#REF!)</f>
        <v>#REF!</v>
      </c>
      <c r="I345" s="361"/>
      <c r="J345" s="366"/>
    </row>
    <row r="346" spans="1:10" ht="12.75">
      <c r="A346" s="1"/>
      <c r="B346" s="119" t="s">
        <v>211</v>
      </c>
      <c r="C346" s="114"/>
      <c r="D346" s="120"/>
      <c r="E346" s="120"/>
      <c r="F346" s="120"/>
      <c r="G346" s="294"/>
      <c r="H346" s="240"/>
      <c r="I346" s="45"/>
      <c r="J346" s="366"/>
    </row>
    <row r="347" spans="1:10" ht="12.75">
      <c r="A347" s="1"/>
      <c r="B347" s="60" t="s">
        <v>34</v>
      </c>
      <c r="C347" s="74" t="s">
        <v>65</v>
      </c>
      <c r="D347" s="268">
        <f>'Budget Detaljerad'!H345</f>
        <v>0</v>
      </c>
      <c r="E347" s="268"/>
      <c r="F347" s="268">
        <f aca="true" t="shared" si="54" ref="F347:F353">E347-D347</f>
        <v>0</v>
      </c>
      <c r="G347" s="278">
        <f aca="true" t="shared" si="55" ref="G347:G353">IF(D347=0,0,F347/D347)</f>
        <v>0</v>
      </c>
      <c r="H347" s="87"/>
      <c r="I347" s="45"/>
      <c r="J347" s="366"/>
    </row>
    <row r="348" spans="1:10" ht="12.75">
      <c r="A348" s="1"/>
      <c r="B348" s="63" t="s">
        <v>35</v>
      </c>
      <c r="C348" s="73" t="s">
        <v>67</v>
      </c>
      <c r="D348" s="268">
        <f>'Budget Detaljerad'!H346</f>
        <v>0</v>
      </c>
      <c r="E348" s="268"/>
      <c r="F348" s="268">
        <f t="shared" si="54"/>
        <v>0</v>
      </c>
      <c r="G348" s="278">
        <f t="shared" si="55"/>
        <v>0</v>
      </c>
      <c r="H348" s="143"/>
      <c r="I348" s="45"/>
      <c r="J348" s="366"/>
    </row>
    <row r="349" spans="1:10" ht="15.75" customHeight="1">
      <c r="A349" s="1"/>
      <c r="B349" s="78"/>
      <c r="C349" s="73" t="s">
        <v>31</v>
      </c>
      <c r="D349" s="268">
        <f>'Budget Detaljerad'!H347</f>
        <v>0</v>
      </c>
      <c r="E349" s="268"/>
      <c r="F349" s="268">
        <f t="shared" si="54"/>
        <v>0</v>
      </c>
      <c r="G349" s="278">
        <f t="shared" si="55"/>
        <v>0</v>
      </c>
      <c r="H349" s="139"/>
      <c r="I349" s="45"/>
      <c r="J349" s="366"/>
    </row>
    <row r="350" spans="1:10" ht="12.75">
      <c r="A350" s="1"/>
      <c r="B350" s="78"/>
      <c r="C350" s="73" t="s">
        <v>32</v>
      </c>
      <c r="D350" s="268">
        <f>'Budget Detaljerad'!H348</f>
        <v>0</v>
      </c>
      <c r="E350" s="268"/>
      <c r="F350" s="268">
        <f t="shared" si="54"/>
        <v>0</v>
      </c>
      <c r="G350" s="278">
        <f t="shared" si="55"/>
        <v>0</v>
      </c>
      <c r="H350" s="139"/>
      <c r="I350" s="45"/>
      <c r="J350" s="366"/>
    </row>
    <row r="351" spans="1:10" ht="12.75">
      <c r="A351" s="1"/>
      <c r="B351" s="78"/>
      <c r="C351" s="73" t="s">
        <v>149</v>
      </c>
      <c r="D351" s="268">
        <f>'Budget Detaljerad'!H349</f>
        <v>0</v>
      </c>
      <c r="E351" s="268"/>
      <c r="F351" s="268">
        <f t="shared" si="54"/>
        <v>0</v>
      </c>
      <c r="G351" s="278">
        <f t="shared" si="55"/>
        <v>0</v>
      </c>
      <c r="H351" s="139"/>
      <c r="I351" s="45"/>
      <c r="J351" s="366"/>
    </row>
    <row r="352" spans="1:10" ht="12.75">
      <c r="A352" s="1"/>
      <c r="B352" s="78"/>
      <c r="C352" s="64" t="s">
        <v>739</v>
      </c>
      <c r="D352" s="268">
        <f>'Budget Detaljerad'!H350</f>
        <v>0</v>
      </c>
      <c r="E352" s="268"/>
      <c r="F352" s="268">
        <f t="shared" si="54"/>
        <v>0</v>
      </c>
      <c r="G352" s="278">
        <f t="shared" si="55"/>
        <v>0</v>
      </c>
      <c r="H352" s="139"/>
      <c r="I352" s="363"/>
      <c r="J352" s="366"/>
    </row>
    <row r="353" spans="1:10" ht="12.75">
      <c r="A353" s="1"/>
      <c r="B353" s="79"/>
      <c r="C353" s="66" t="s">
        <v>33</v>
      </c>
      <c r="D353" s="273">
        <f>SUM(D347:D352)</f>
        <v>0</v>
      </c>
      <c r="E353" s="273">
        <f>SUM(E347:E352)</f>
        <v>0</v>
      </c>
      <c r="F353" s="273">
        <f t="shared" si="54"/>
        <v>0</v>
      </c>
      <c r="G353" s="295">
        <f t="shared" si="55"/>
        <v>0</v>
      </c>
      <c r="H353" s="139"/>
      <c r="I353" s="362"/>
      <c r="J353" s="366"/>
    </row>
    <row r="354" spans="1:10" ht="12.75">
      <c r="A354" s="1"/>
      <c r="B354" s="119" t="s">
        <v>84</v>
      </c>
      <c r="C354" s="114"/>
      <c r="D354" s="120"/>
      <c r="E354" s="120"/>
      <c r="F354" s="120"/>
      <c r="G354" s="294"/>
      <c r="H354" s="144" t="e">
        <f>SUM(#REF!)</f>
        <v>#REF!</v>
      </c>
      <c r="I354" s="362"/>
      <c r="J354" s="366"/>
    </row>
    <row r="355" spans="1:9" ht="13.5" customHeight="1">
      <c r="A355" s="1"/>
      <c r="B355" s="60" t="s">
        <v>113</v>
      </c>
      <c r="C355" s="74" t="s">
        <v>65</v>
      </c>
      <c r="D355" s="268">
        <f>'Budget Detaljerad'!H353</f>
        <v>0</v>
      </c>
      <c r="E355" s="268"/>
      <c r="F355" s="268">
        <f aca="true" t="shared" si="56" ref="F355:F361">E355-D355</f>
        <v>0</v>
      </c>
      <c r="G355" s="278">
        <f aca="true" t="shared" si="57" ref="G355:G361">IF(D355=0,0,F355/D355)</f>
        <v>0</v>
      </c>
      <c r="H355" s="123"/>
      <c r="I355" s="362"/>
    </row>
    <row r="356" spans="1:9" ht="12.75">
      <c r="A356" s="1"/>
      <c r="B356" s="63" t="s">
        <v>35</v>
      </c>
      <c r="C356" s="73" t="s">
        <v>67</v>
      </c>
      <c r="D356" s="268">
        <f>'Budget Detaljerad'!H354</f>
        <v>0</v>
      </c>
      <c r="E356" s="268"/>
      <c r="F356" s="268">
        <f t="shared" si="56"/>
        <v>0</v>
      </c>
      <c r="G356" s="278">
        <f t="shared" si="57"/>
        <v>0</v>
      </c>
      <c r="H356" s="143"/>
      <c r="I356" s="362"/>
    </row>
    <row r="357" spans="1:9" ht="12.75">
      <c r="A357" s="1"/>
      <c r="B357" s="78"/>
      <c r="C357" s="73" t="s">
        <v>31</v>
      </c>
      <c r="D357" s="268">
        <f>'Budget Detaljerad'!H355</f>
        <v>0</v>
      </c>
      <c r="E357" s="268"/>
      <c r="F357" s="268">
        <f t="shared" si="56"/>
        <v>0</v>
      </c>
      <c r="G357" s="278">
        <f t="shared" si="57"/>
        <v>0</v>
      </c>
      <c r="H357" s="139"/>
      <c r="I357" s="362"/>
    </row>
    <row r="358" spans="1:9" ht="12.75">
      <c r="A358" s="1"/>
      <c r="B358" s="78"/>
      <c r="C358" s="73" t="s">
        <v>32</v>
      </c>
      <c r="D358" s="268">
        <f>'Budget Detaljerad'!H356</f>
        <v>0</v>
      </c>
      <c r="E358" s="268"/>
      <c r="F358" s="268">
        <f t="shared" si="56"/>
        <v>0</v>
      </c>
      <c r="G358" s="278">
        <f t="shared" si="57"/>
        <v>0</v>
      </c>
      <c r="H358" s="139"/>
      <c r="I358" s="362"/>
    </row>
    <row r="359" spans="1:9" ht="15.75" customHeight="1">
      <c r="A359" s="1"/>
      <c r="B359" s="78"/>
      <c r="C359" s="73" t="s">
        <v>149</v>
      </c>
      <c r="D359" s="268">
        <f>'Budget Detaljerad'!H357</f>
        <v>0</v>
      </c>
      <c r="E359" s="268"/>
      <c r="F359" s="268">
        <f t="shared" si="56"/>
        <v>0</v>
      </c>
      <c r="G359" s="278">
        <f t="shared" si="57"/>
        <v>0</v>
      </c>
      <c r="H359" s="139"/>
      <c r="I359" s="362"/>
    </row>
    <row r="360" spans="1:9" ht="15.75" customHeight="1">
      <c r="A360" s="1"/>
      <c r="B360" s="78"/>
      <c r="C360" s="64" t="s">
        <v>739</v>
      </c>
      <c r="D360" s="268">
        <f>'Budget Detaljerad'!H358</f>
        <v>0</v>
      </c>
      <c r="E360" s="268"/>
      <c r="F360" s="268">
        <f t="shared" si="56"/>
        <v>0</v>
      </c>
      <c r="G360" s="278">
        <f t="shared" si="57"/>
        <v>0</v>
      </c>
      <c r="H360" s="139"/>
      <c r="I360" s="363"/>
    </row>
    <row r="361" spans="1:9" ht="12.75">
      <c r="A361" s="1"/>
      <c r="B361" s="79"/>
      <c r="C361" s="66" t="s">
        <v>33</v>
      </c>
      <c r="D361" s="273">
        <f>SUM(D355:D360)</f>
        <v>0</v>
      </c>
      <c r="E361" s="273">
        <f>SUM(E355:E360)</f>
        <v>0</v>
      </c>
      <c r="F361" s="273">
        <f t="shared" si="56"/>
        <v>0</v>
      </c>
      <c r="G361" s="295">
        <f t="shared" si="57"/>
        <v>0</v>
      </c>
      <c r="H361" s="139"/>
      <c r="I361" s="363"/>
    </row>
    <row r="362" spans="1:9" ht="15.75" customHeight="1">
      <c r="A362" s="1"/>
      <c r="B362" s="119" t="s">
        <v>85</v>
      </c>
      <c r="C362" s="114"/>
      <c r="D362" s="120"/>
      <c r="E362" s="120"/>
      <c r="F362" s="120"/>
      <c r="G362" s="294"/>
      <c r="H362" s="144" t="e">
        <f>SUM(#REF!)</f>
        <v>#REF!</v>
      </c>
      <c r="I362" s="367"/>
    </row>
    <row r="363" spans="1:9" ht="15.75" customHeight="1">
      <c r="A363" s="1"/>
      <c r="B363" s="60" t="s">
        <v>34</v>
      </c>
      <c r="C363" s="74" t="s">
        <v>65</v>
      </c>
      <c r="D363" s="268">
        <f>'Budget Detaljerad'!H361</f>
        <v>0</v>
      </c>
      <c r="E363" s="268"/>
      <c r="F363" s="268">
        <f aca="true" t="shared" si="58" ref="F363:F369">E363-D363</f>
        <v>0</v>
      </c>
      <c r="G363" s="278">
        <f aca="true" t="shared" si="59" ref="G363:G369">IF(D363=0,0,F363/D363)</f>
        <v>0</v>
      </c>
      <c r="H363" s="240"/>
      <c r="I363" s="163"/>
    </row>
    <row r="364" spans="1:9" ht="15.75" customHeight="1">
      <c r="A364" s="1"/>
      <c r="B364" s="63" t="s">
        <v>35</v>
      </c>
      <c r="C364" s="73" t="s">
        <v>67</v>
      </c>
      <c r="D364" s="268">
        <f>'Budget Detaljerad'!H362</f>
        <v>0</v>
      </c>
      <c r="E364" s="268"/>
      <c r="F364" s="268">
        <f t="shared" si="58"/>
        <v>0</v>
      </c>
      <c r="G364" s="278">
        <f t="shared" si="59"/>
        <v>0</v>
      </c>
      <c r="H364" s="87"/>
      <c r="I364" s="163"/>
    </row>
    <row r="365" spans="1:9" ht="15.75" customHeight="1">
      <c r="A365" s="1"/>
      <c r="B365" s="78"/>
      <c r="C365" s="73" t="s">
        <v>31</v>
      </c>
      <c r="D365" s="268">
        <f>'Budget Detaljerad'!H363</f>
        <v>0</v>
      </c>
      <c r="E365" s="268"/>
      <c r="F365" s="268">
        <f t="shared" si="58"/>
        <v>0</v>
      </c>
      <c r="G365" s="278">
        <f t="shared" si="59"/>
        <v>0</v>
      </c>
      <c r="H365" s="143"/>
      <c r="I365" s="163"/>
    </row>
    <row r="366" spans="1:9" ht="15.75" customHeight="1">
      <c r="A366" s="1"/>
      <c r="B366" s="78"/>
      <c r="C366" s="73" t="s">
        <v>32</v>
      </c>
      <c r="D366" s="268">
        <f>'Budget Detaljerad'!H364</f>
        <v>0</v>
      </c>
      <c r="E366" s="268"/>
      <c r="F366" s="268">
        <f t="shared" si="58"/>
        <v>0</v>
      </c>
      <c r="G366" s="278">
        <f t="shared" si="59"/>
        <v>0</v>
      </c>
      <c r="H366" s="139"/>
      <c r="I366" s="163"/>
    </row>
    <row r="367" spans="1:9" ht="12.75">
      <c r="A367" s="1"/>
      <c r="B367" s="78"/>
      <c r="C367" s="73" t="s">
        <v>149</v>
      </c>
      <c r="D367" s="268">
        <f>'Budget Detaljerad'!H365</f>
        <v>0</v>
      </c>
      <c r="E367" s="268"/>
      <c r="F367" s="268">
        <f t="shared" si="58"/>
        <v>0</v>
      </c>
      <c r="G367" s="278">
        <f t="shared" si="59"/>
        <v>0</v>
      </c>
      <c r="H367" s="139"/>
      <c r="I367" s="163"/>
    </row>
    <row r="368" spans="1:9" ht="12.75">
      <c r="A368" s="1"/>
      <c r="B368" s="78"/>
      <c r="C368" s="64" t="s">
        <v>739</v>
      </c>
      <c r="D368" s="268">
        <f>'Budget Detaljerad'!H366</f>
        <v>0</v>
      </c>
      <c r="E368" s="268"/>
      <c r="F368" s="268">
        <f t="shared" si="58"/>
        <v>0</v>
      </c>
      <c r="G368" s="278">
        <f t="shared" si="59"/>
        <v>0</v>
      </c>
      <c r="H368" s="139"/>
      <c r="I368" s="368"/>
    </row>
    <row r="369" spans="1:8" ht="12.75">
      <c r="A369" s="1"/>
      <c r="B369" s="79"/>
      <c r="C369" s="66" t="s">
        <v>33</v>
      </c>
      <c r="D369" s="273">
        <f>SUM(D363:D368)</f>
        <v>0</v>
      </c>
      <c r="E369" s="273">
        <f>SUM(E363:E368)</f>
        <v>0</v>
      </c>
      <c r="F369" s="273">
        <f t="shared" si="58"/>
        <v>0</v>
      </c>
      <c r="G369" s="295">
        <f t="shared" si="59"/>
        <v>0</v>
      </c>
      <c r="H369" s="139"/>
    </row>
    <row r="370" spans="1:9" ht="12.75">
      <c r="A370" s="1"/>
      <c r="B370" s="147" t="s">
        <v>385</v>
      </c>
      <c r="C370" s="232"/>
      <c r="D370" s="241"/>
      <c r="E370" s="241"/>
      <c r="F370" s="241"/>
      <c r="G370" s="296"/>
      <c r="H370" s="139"/>
      <c r="I370" s="366"/>
    </row>
    <row r="371" spans="1:8" ht="12.75">
      <c r="A371" s="1"/>
      <c r="B371" s="79" t="s">
        <v>86</v>
      </c>
      <c r="C371" s="99"/>
      <c r="D371" s="57"/>
      <c r="E371" s="57"/>
      <c r="F371" s="57"/>
      <c r="G371" s="297"/>
      <c r="H371" s="144" t="e">
        <f>SUM(#REF!)</f>
        <v>#REF!</v>
      </c>
    </row>
    <row r="372" spans="1:8" ht="12.75">
      <c r="A372" s="1"/>
      <c r="B372" s="60" t="s">
        <v>114</v>
      </c>
      <c r="C372" s="74" t="s">
        <v>65</v>
      </c>
      <c r="D372" s="268">
        <f>'Budget Detaljerad'!H370</f>
        <v>0</v>
      </c>
      <c r="E372" s="268"/>
      <c r="F372" s="268">
        <f aca="true" t="shared" si="60" ref="F372:F378">E372-D372</f>
        <v>0</v>
      </c>
      <c r="G372" s="278">
        <f aca="true" t="shared" si="61" ref="G372:G378">IF(D372=0,0,F372/D372)</f>
        <v>0</v>
      </c>
      <c r="H372" s="123"/>
    </row>
    <row r="373" spans="1:8" ht="12.75">
      <c r="A373" s="1"/>
      <c r="B373" s="63" t="s">
        <v>35</v>
      </c>
      <c r="C373" s="73" t="s">
        <v>67</v>
      </c>
      <c r="D373" s="268">
        <f>'Budget Detaljerad'!H371</f>
        <v>0</v>
      </c>
      <c r="E373" s="268"/>
      <c r="F373" s="268">
        <f t="shared" si="60"/>
        <v>0</v>
      </c>
      <c r="G373" s="278">
        <f t="shared" si="61"/>
        <v>0</v>
      </c>
      <c r="H373" s="143"/>
    </row>
    <row r="374" spans="1:8" ht="12.75">
      <c r="A374" s="1"/>
      <c r="B374" s="78"/>
      <c r="C374" s="73" t="s">
        <v>31</v>
      </c>
      <c r="D374" s="268">
        <f>'Budget Detaljerad'!H372</f>
        <v>0</v>
      </c>
      <c r="E374" s="268"/>
      <c r="F374" s="268">
        <f t="shared" si="60"/>
        <v>0</v>
      </c>
      <c r="G374" s="278">
        <f t="shared" si="61"/>
        <v>0</v>
      </c>
      <c r="H374" s="139"/>
    </row>
    <row r="375" spans="1:8" ht="12.75">
      <c r="A375" s="1"/>
      <c r="B375" s="78"/>
      <c r="C375" s="73" t="s">
        <v>32</v>
      </c>
      <c r="D375" s="268">
        <f>'Budget Detaljerad'!H373</f>
        <v>0</v>
      </c>
      <c r="E375" s="268"/>
      <c r="F375" s="268">
        <f t="shared" si="60"/>
        <v>0</v>
      </c>
      <c r="G375" s="278">
        <f t="shared" si="61"/>
        <v>0</v>
      </c>
      <c r="H375" s="139"/>
    </row>
    <row r="376" spans="1:8" ht="12.75">
      <c r="A376" s="1"/>
      <c r="B376" s="78"/>
      <c r="C376" s="73" t="s">
        <v>149</v>
      </c>
      <c r="D376" s="268">
        <f>'Budget Detaljerad'!H374</f>
        <v>0</v>
      </c>
      <c r="E376" s="268"/>
      <c r="F376" s="268">
        <f t="shared" si="60"/>
        <v>0</v>
      </c>
      <c r="G376" s="278">
        <f t="shared" si="61"/>
        <v>0</v>
      </c>
      <c r="H376" s="139"/>
    </row>
    <row r="377" spans="1:8" ht="12.75">
      <c r="A377" s="1"/>
      <c r="B377" s="78"/>
      <c r="C377" s="64" t="s">
        <v>739</v>
      </c>
      <c r="D377" s="268">
        <f>'Budget Detaljerad'!H375</f>
        <v>0</v>
      </c>
      <c r="E377" s="268"/>
      <c r="F377" s="268">
        <f t="shared" si="60"/>
        <v>0</v>
      </c>
      <c r="G377" s="278">
        <f t="shared" si="61"/>
        <v>0</v>
      </c>
      <c r="H377" s="139"/>
    </row>
    <row r="378" spans="1:8" ht="12.75">
      <c r="A378" s="1"/>
      <c r="B378" s="79"/>
      <c r="C378" s="66" t="s">
        <v>33</v>
      </c>
      <c r="D378" s="273">
        <f>SUM(D372:D377)</f>
        <v>0</v>
      </c>
      <c r="E378" s="273">
        <f>SUM(E372:E377)</f>
        <v>0</v>
      </c>
      <c r="F378" s="273">
        <f t="shared" si="60"/>
        <v>0</v>
      </c>
      <c r="G378" s="295">
        <f t="shared" si="61"/>
        <v>0</v>
      </c>
      <c r="H378" s="139"/>
    </row>
    <row r="379" spans="1:8" ht="12.75">
      <c r="A379" s="1"/>
      <c r="B379" s="119" t="s">
        <v>87</v>
      </c>
      <c r="C379" s="114"/>
      <c r="D379" s="120"/>
      <c r="E379" s="120"/>
      <c r="F379" s="120"/>
      <c r="G379" s="294"/>
      <c r="H379" s="144" t="e">
        <f>SUM(#REF!)</f>
        <v>#REF!</v>
      </c>
    </row>
    <row r="380" spans="1:8" ht="12.75">
      <c r="A380" s="1"/>
      <c r="B380" s="60" t="s">
        <v>34</v>
      </c>
      <c r="C380" s="74" t="s">
        <v>65</v>
      </c>
      <c r="D380" s="268">
        <f>'Budget Detaljerad'!H378</f>
        <v>0</v>
      </c>
      <c r="E380" s="268"/>
      <c r="F380" s="268">
        <f aca="true" t="shared" si="62" ref="F380:F386">E380-D380</f>
        <v>0</v>
      </c>
      <c r="G380" s="278">
        <f aca="true" t="shared" si="63" ref="G380:G386">IF(D380=0,0,F380/D380)</f>
        <v>0</v>
      </c>
      <c r="H380" s="123"/>
    </row>
    <row r="381" spans="1:8" ht="12.75">
      <c r="A381" s="1"/>
      <c r="B381" s="63" t="s">
        <v>35</v>
      </c>
      <c r="C381" s="73" t="s">
        <v>67</v>
      </c>
      <c r="D381" s="268">
        <f>'Budget Detaljerad'!H379</f>
        <v>0</v>
      </c>
      <c r="E381" s="268"/>
      <c r="F381" s="268">
        <f t="shared" si="62"/>
        <v>0</v>
      </c>
      <c r="G381" s="278">
        <f t="shared" si="63"/>
        <v>0</v>
      </c>
      <c r="H381" s="143"/>
    </row>
    <row r="382" spans="1:8" ht="12.75">
      <c r="A382" s="1"/>
      <c r="B382" s="78"/>
      <c r="C382" s="73" t="s">
        <v>31</v>
      </c>
      <c r="D382" s="268">
        <f>'Budget Detaljerad'!H380</f>
        <v>0</v>
      </c>
      <c r="E382" s="268"/>
      <c r="F382" s="268">
        <f t="shared" si="62"/>
        <v>0</v>
      </c>
      <c r="G382" s="278">
        <f t="shared" si="63"/>
        <v>0</v>
      </c>
      <c r="H382" s="139"/>
    </row>
    <row r="383" spans="1:8" ht="12.75">
      <c r="A383" s="1"/>
      <c r="B383" s="78"/>
      <c r="C383" s="73" t="s">
        <v>32</v>
      </c>
      <c r="D383" s="268">
        <f>'Budget Detaljerad'!H381</f>
        <v>0</v>
      </c>
      <c r="E383" s="268"/>
      <c r="F383" s="268">
        <f t="shared" si="62"/>
        <v>0</v>
      </c>
      <c r="G383" s="278">
        <f t="shared" si="63"/>
        <v>0</v>
      </c>
      <c r="H383" s="139"/>
    </row>
    <row r="384" spans="1:8" ht="12.75">
      <c r="A384" s="1"/>
      <c r="B384" s="78"/>
      <c r="C384" s="73" t="s">
        <v>149</v>
      </c>
      <c r="D384" s="268">
        <f>'Budget Detaljerad'!H382</f>
        <v>0</v>
      </c>
      <c r="E384" s="268"/>
      <c r="F384" s="268">
        <f t="shared" si="62"/>
        <v>0</v>
      </c>
      <c r="G384" s="278">
        <f t="shared" si="63"/>
        <v>0</v>
      </c>
      <c r="H384" s="139"/>
    </row>
    <row r="385" spans="1:8" ht="12.75">
      <c r="A385" s="1"/>
      <c r="B385" s="78"/>
      <c r="C385" s="64" t="s">
        <v>739</v>
      </c>
      <c r="D385" s="268">
        <f>'Budget Detaljerad'!H383</f>
        <v>0</v>
      </c>
      <c r="E385" s="268"/>
      <c r="F385" s="268">
        <f t="shared" si="62"/>
        <v>0</v>
      </c>
      <c r="G385" s="278">
        <f t="shared" si="63"/>
        <v>0</v>
      </c>
      <c r="H385" s="139"/>
    </row>
    <row r="386" spans="1:8" ht="12.75">
      <c r="A386" s="1"/>
      <c r="B386" s="79"/>
      <c r="C386" s="66" t="s">
        <v>33</v>
      </c>
      <c r="D386" s="273">
        <f>SUM(D380:D385)</f>
        <v>0</v>
      </c>
      <c r="E386" s="273">
        <f>SUM(E380:E385)</f>
        <v>0</v>
      </c>
      <c r="F386" s="273">
        <f t="shared" si="62"/>
        <v>0</v>
      </c>
      <c r="G386" s="295">
        <f t="shared" si="63"/>
        <v>0</v>
      </c>
      <c r="H386" s="139"/>
    </row>
    <row r="387" spans="1:8" ht="12.75">
      <c r="A387" s="1"/>
      <c r="B387" s="147" t="s">
        <v>512</v>
      </c>
      <c r="C387" s="232"/>
      <c r="D387" s="241"/>
      <c r="E387" s="241"/>
      <c r="F387" s="241"/>
      <c r="G387" s="296"/>
      <c r="H387" s="144" t="e">
        <f>SUM(#REF!)</f>
        <v>#REF!</v>
      </c>
    </row>
    <row r="388" spans="1:8" ht="12.75">
      <c r="A388" s="1"/>
      <c r="B388" s="79" t="s">
        <v>88</v>
      </c>
      <c r="C388" s="99"/>
      <c r="D388" s="57"/>
      <c r="E388" s="57"/>
      <c r="F388" s="57"/>
      <c r="G388" s="297"/>
      <c r="H388" s="123"/>
    </row>
    <row r="389" spans="1:8" ht="12.75">
      <c r="A389" s="1"/>
      <c r="B389" s="60" t="s">
        <v>115</v>
      </c>
      <c r="C389" s="74" t="s">
        <v>65</v>
      </c>
      <c r="D389" s="268">
        <f>'Budget Detaljerad'!H387</f>
        <v>0</v>
      </c>
      <c r="E389" s="268"/>
      <c r="F389" s="268">
        <f aca="true" t="shared" si="64" ref="F389:F395">E389-D389</f>
        <v>0</v>
      </c>
      <c r="G389" s="278">
        <f aca="true" t="shared" si="65" ref="G389:G395">IF(D389=0,0,F389/D389)</f>
        <v>0</v>
      </c>
      <c r="H389" s="143"/>
    </row>
    <row r="390" spans="1:8" ht="12.75">
      <c r="A390" s="1"/>
      <c r="B390" s="63" t="s">
        <v>35</v>
      </c>
      <c r="C390" s="73" t="s">
        <v>67</v>
      </c>
      <c r="D390" s="268">
        <f>'Budget Detaljerad'!H388</f>
        <v>0</v>
      </c>
      <c r="E390" s="268"/>
      <c r="F390" s="268">
        <f t="shared" si="64"/>
        <v>0</v>
      </c>
      <c r="G390" s="278">
        <f t="shared" si="65"/>
        <v>0</v>
      </c>
      <c r="H390" s="139"/>
    </row>
    <row r="391" spans="1:8" ht="12.75">
      <c r="A391" s="1"/>
      <c r="B391" s="78"/>
      <c r="C391" s="73" t="s">
        <v>31</v>
      </c>
      <c r="D391" s="268">
        <f>'Budget Detaljerad'!H389</f>
        <v>0</v>
      </c>
      <c r="E391" s="268"/>
      <c r="F391" s="268">
        <f t="shared" si="64"/>
        <v>0</v>
      </c>
      <c r="G391" s="278">
        <f t="shared" si="65"/>
        <v>0</v>
      </c>
      <c r="H391" s="139"/>
    </row>
    <row r="392" spans="1:8" ht="12.75">
      <c r="A392" s="1"/>
      <c r="B392" s="78"/>
      <c r="C392" s="73" t="s">
        <v>32</v>
      </c>
      <c r="D392" s="268">
        <f>'Budget Detaljerad'!H390</f>
        <v>0</v>
      </c>
      <c r="E392" s="268"/>
      <c r="F392" s="268">
        <f t="shared" si="64"/>
        <v>0</v>
      </c>
      <c r="G392" s="278">
        <f t="shared" si="65"/>
        <v>0</v>
      </c>
      <c r="H392" s="139"/>
    </row>
    <row r="393" spans="1:8" ht="12.75">
      <c r="A393" s="1"/>
      <c r="B393" s="78"/>
      <c r="C393" s="73" t="s">
        <v>149</v>
      </c>
      <c r="D393" s="268">
        <f>'Budget Detaljerad'!H391</f>
        <v>0</v>
      </c>
      <c r="E393" s="268"/>
      <c r="F393" s="268">
        <f t="shared" si="64"/>
        <v>0</v>
      </c>
      <c r="G393" s="278">
        <f t="shared" si="65"/>
        <v>0</v>
      </c>
      <c r="H393" s="139"/>
    </row>
    <row r="394" spans="1:8" ht="12.75">
      <c r="A394" s="1"/>
      <c r="B394" s="78"/>
      <c r="C394" s="64" t="s">
        <v>739</v>
      </c>
      <c r="D394" s="268">
        <f>'Budget Detaljerad'!H392</f>
        <v>0</v>
      </c>
      <c r="E394" s="268"/>
      <c r="F394" s="268">
        <f t="shared" si="64"/>
        <v>0</v>
      </c>
      <c r="G394" s="278">
        <f t="shared" si="65"/>
        <v>0</v>
      </c>
      <c r="H394" s="139"/>
    </row>
    <row r="395" spans="1:8" ht="12.75">
      <c r="A395" s="1"/>
      <c r="B395" s="79"/>
      <c r="C395" s="66" t="s">
        <v>33</v>
      </c>
      <c r="D395" s="273">
        <f>SUM(D389:D394)</f>
        <v>0</v>
      </c>
      <c r="E395" s="273">
        <f>SUM(E389:E394)</f>
        <v>0</v>
      </c>
      <c r="F395" s="273">
        <f t="shared" si="64"/>
        <v>0</v>
      </c>
      <c r="G395" s="295">
        <f t="shared" si="65"/>
        <v>0</v>
      </c>
      <c r="H395" s="144" t="e">
        <f>SUM(#REF!)</f>
        <v>#REF!</v>
      </c>
    </row>
    <row r="396" spans="1:8" ht="12.75">
      <c r="A396" s="1"/>
      <c r="B396" s="119" t="s">
        <v>89</v>
      </c>
      <c r="C396" s="114"/>
      <c r="D396" s="120"/>
      <c r="E396" s="120"/>
      <c r="F396" s="120"/>
      <c r="G396" s="294"/>
      <c r="H396" s="123"/>
    </row>
    <row r="397" spans="1:8" ht="12.75">
      <c r="A397" s="1"/>
      <c r="B397" s="60" t="s">
        <v>34</v>
      </c>
      <c r="C397" s="74" t="s">
        <v>65</v>
      </c>
      <c r="D397" s="268">
        <f>'Budget Detaljerad'!H395</f>
        <v>0</v>
      </c>
      <c r="E397" s="268"/>
      <c r="F397" s="268">
        <f aca="true" t="shared" si="66" ref="F397:F403">E397-D397</f>
        <v>0</v>
      </c>
      <c r="G397" s="278">
        <f aca="true" t="shared" si="67" ref="G397:G403">IF(D397=0,0,F397/D397)</f>
        <v>0</v>
      </c>
      <c r="H397" s="143"/>
    </row>
    <row r="398" spans="1:8" ht="12.75">
      <c r="A398" s="1"/>
      <c r="B398" s="63" t="s">
        <v>35</v>
      </c>
      <c r="C398" s="73" t="s">
        <v>67</v>
      </c>
      <c r="D398" s="268">
        <f>'Budget Detaljerad'!H396</f>
        <v>0</v>
      </c>
      <c r="E398" s="268"/>
      <c r="F398" s="268">
        <f t="shared" si="66"/>
        <v>0</v>
      </c>
      <c r="G398" s="278">
        <f t="shared" si="67"/>
        <v>0</v>
      </c>
      <c r="H398" s="139"/>
    </row>
    <row r="399" spans="1:9" ht="12.75">
      <c r="A399" s="1"/>
      <c r="B399" s="78"/>
      <c r="C399" s="73" t="s">
        <v>31</v>
      </c>
      <c r="D399" s="268">
        <f>'Budget Detaljerad'!H397</f>
        <v>0</v>
      </c>
      <c r="E399" s="268"/>
      <c r="F399" s="268">
        <f t="shared" si="66"/>
        <v>0</v>
      </c>
      <c r="G399" s="278">
        <f t="shared" si="67"/>
        <v>0</v>
      </c>
      <c r="H399" s="139"/>
      <c r="I399" s="369"/>
    </row>
    <row r="400" spans="1:8" ht="12.75">
      <c r="A400" s="1"/>
      <c r="B400" s="78"/>
      <c r="C400" s="73" t="s">
        <v>32</v>
      </c>
      <c r="D400" s="268">
        <f>'Budget Detaljerad'!H398</f>
        <v>0</v>
      </c>
      <c r="E400" s="268"/>
      <c r="F400" s="268">
        <f t="shared" si="66"/>
        <v>0</v>
      </c>
      <c r="G400" s="278">
        <f t="shared" si="67"/>
        <v>0</v>
      </c>
      <c r="H400" s="139"/>
    </row>
    <row r="401" spans="1:9" ht="12.75">
      <c r="A401" s="1"/>
      <c r="B401" s="78"/>
      <c r="C401" s="73" t="s">
        <v>149</v>
      </c>
      <c r="D401" s="268">
        <f>'Budget Detaljerad'!H399</f>
        <v>0</v>
      </c>
      <c r="E401" s="268"/>
      <c r="F401" s="268">
        <f t="shared" si="66"/>
        <v>0</v>
      </c>
      <c r="G401" s="278">
        <f t="shared" si="67"/>
        <v>0</v>
      </c>
      <c r="H401" s="139"/>
      <c r="I401" s="366"/>
    </row>
    <row r="402" spans="1:9" ht="12.75">
      <c r="A402" s="1"/>
      <c r="B402" s="78"/>
      <c r="C402" s="64" t="s">
        <v>739</v>
      </c>
      <c r="D402" s="268">
        <f>'Budget Detaljerad'!H400</f>
        <v>0</v>
      </c>
      <c r="E402" s="268"/>
      <c r="F402" s="268">
        <f t="shared" si="66"/>
        <v>0</v>
      </c>
      <c r="G402" s="278">
        <f t="shared" si="67"/>
        <v>0</v>
      </c>
      <c r="H402" s="139"/>
      <c r="I402" s="366"/>
    </row>
    <row r="403" spans="1:9" ht="12.75">
      <c r="A403" s="1"/>
      <c r="B403" s="79"/>
      <c r="C403" s="66" t="s">
        <v>33</v>
      </c>
      <c r="D403" s="273">
        <f>SUM(D397:D402)</f>
        <v>0</v>
      </c>
      <c r="E403" s="273">
        <f>SUM(E397:E402)</f>
        <v>0</v>
      </c>
      <c r="F403" s="273">
        <f t="shared" si="66"/>
        <v>0</v>
      </c>
      <c r="G403" s="295">
        <f t="shared" si="67"/>
        <v>0</v>
      </c>
      <c r="H403" s="139" t="e">
        <f>SUM(#REF!)</f>
        <v>#REF!</v>
      </c>
      <c r="I403" s="366"/>
    </row>
    <row r="404" spans="1:8" ht="12.75">
      <c r="A404" s="1"/>
      <c r="B404" s="119" t="s">
        <v>90</v>
      </c>
      <c r="C404" s="114"/>
      <c r="D404" s="120"/>
      <c r="E404" s="120"/>
      <c r="F404" s="120"/>
      <c r="G404" s="294"/>
      <c r="H404" s="240"/>
    </row>
    <row r="405" spans="1:8" ht="12.75">
      <c r="A405" s="1"/>
      <c r="B405" s="60" t="s">
        <v>299</v>
      </c>
      <c r="C405" s="74" t="s">
        <v>65</v>
      </c>
      <c r="D405" s="268">
        <f>'Budget Detaljerad'!H403</f>
        <v>0</v>
      </c>
      <c r="E405" s="268"/>
      <c r="F405" s="268">
        <f aca="true" t="shared" si="68" ref="F405:F411">E405-D405</f>
        <v>0</v>
      </c>
      <c r="G405" s="278">
        <f aca="true" t="shared" si="69" ref="G405:G411">IF(D405=0,0,F405/D405)</f>
        <v>0</v>
      </c>
      <c r="H405" s="139"/>
    </row>
    <row r="406" spans="1:8" ht="12.75">
      <c r="A406" s="1"/>
      <c r="B406" s="63" t="s">
        <v>35</v>
      </c>
      <c r="C406" s="73" t="s">
        <v>67</v>
      </c>
      <c r="D406" s="268">
        <f>'Budget Detaljerad'!H404</f>
        <v>0</v>
      </c>
      <c r="E406" s="268"/>
      <c r="F406" s="268">
        <f t="shared" si="68"/>
        <v>0</v>
      </c>
      <c r="G406" s="278">
        <f t="shared" si="69"/>
        <v>0</v>
      </c>
      <c r="H406" s="143"/>
    </row>
    <row r="407" spans="1:8" ht="12.75">
      <c r="A407" s="1"/>
      <c r="B407" s="78"/>
      <c r="C407" s="73" t="s">
        <v>31</v>
      </c>
      <c r="D407" s="268">
        <f>'Budget Detaljerad'!H405</f>
        <v>0</v>
      </c>
      <c r="E407" s="268"/>
      <c r="F407" s="268">
        <f t="shared" si="68"/>
        <v>0</v>
      </c>
      <c r="G407" s="278">
        <f t="shared" si="69"/>
        <v>0</v>
      </c>
      <c r="H407" s="139"/>
    </row>
    <row r="408" spans="1:8" ht="12.75">
      <c r="A408" s="1"/>
      <c r="B408" s="78"/>
      <c r="C408" s="73" t="s">
        <v>32</v>
      </c>
      <c r="D408" s="268">
        <f>'Budget Detaljerad'!H406</f>
        <v>0</v>
      </c>
      <c r="E408" s="268"/>
      <c r="F408" s="268">
        <f t="shared" si="68"/>
        <v>0</v>
      </c>
      <c r="G408" s="278">
        <f t="shared" si="69"/>
        <v>0</v>
      </c>
      <c r="H408" s="139"/>
    </row>
    <row r="409" spans="1:8" ht="12.75">
      <c r="A409" s="1"/>
      <c r="B409" s="78"/>
      <c r="C409" s="73" t="s">
        <v>149</v>
      </c>
      <c r="D409" s="268">
        <f>'Budget Detaljerad'!H407</f>
        <v>0</v>
      </c>
      <c r="E409" s="268"/>
      <c r="F409" s="268">
        <f t="shared" si="68"/>
        <v>0</v>
      </c>
      <c r="G409" s="278">
        <f t="shared" si="69"/>
        <v>0</v>
      </c>
      <c r="H409" s="139"/>
    </row>
    <row r="410" spans="1:8" ht="12.75">
      <c r="A410" s="1"/>
      <c r="B410" s="78"/>
      <c r="C410" s="64" t="s">
        <v>739</v>
      </c>
      <c r="D410" s="268">
        <f>'Budget Detaljerad'!H408</f>
        <v>0</v>
      </c>
      <c r="E410" s="268"/>
      <c r="F410" s="268">
        <f t="shared" si="68"/>
        <v>0</v>
      </c>
      <c r="G410" s="278">
        <f t="shared" si="69"/>
        <v>0</v>
      </c>
      <c r="H410" s="139"/>
    </row>
    <row r="411" spans="1:8" ht="12.75">
      <c r="A411" s="1"/>
      <c r="B411" s="79"/>
      <c r="C411" s="66" t="s">
        <v>33</v>
      </c>
      <c r="D411" s="273">
        <f>SUM(D405:D410)</f>
        <v>0</v>
      </c>
      <c r="E411" s="273">
        <f>SUM(E405:E410)</f>
        <v>0</v>
      </c>
      <c r="F411" s="273">
        <f t="shared" si="68"/>
        <v>0</v>
      </c>
      <c r="G411" s="295">
        <f t="shared" si="69"/>
        <v>0</v>
      </c>
      <c r="H411" s="139"/>
    </row>
    <row r="412" spans="1:8" ht="12.75">
      <c r="A412" s="1"/>
      <c r="B412" s="119" t="s">
        <v>91</v>
      </c>
      <c r="C412" s="114"/>
      <c r="D412" s="57"/>
      <c r="E412" s="57"/>
      <c r="F412" s="57"/>
      <c r="G412" s="297"/>
      <c r="H412" s="144" t="e">
        <f>SUM(#REF!)</f>
        <v>#REF!</v>
      </c>
    </row>
    <row r="413" spans="1:8" ht="12.75">
      <c r="A413" s="1"/>
      <c r="B413" s="60" t="s">
        <v>34</v>
      </c>
      <c r="C413" s="74" t="s">
        <v>65</v>
      </c>
      <c r="D413" s="268">
        <f>'Budget Detaljerad'!H411</f>
        <v>0</v>
      </c>
      <c r="E413" s="268"/>
      <c r="F413" s="268">
        <f aca="true" t="shared" si="70" ref="F413:F419">E413-D413</f>
        <v>0</v>
      </c>
      <c r="G413" s="278">
        <f aca="true" t="shared" si="71" ref="G413:G419">IF(D413=0,0,F413/D413)</f>
        <v>0</v>
      </c>
      <c r="H413" s="123"/>
    </row>
    <row r="414" spans="1:8" ht="12.75">
      <c r="A414" s="1"/>
      <c r="B414" s="63" t="s">
        <v>35</v>
      </c>
      <c r="C414" s="73" t="s">
        <v>67</v>
      </c>
      <c r="D414" s="268">
        <f>'Budget Detaljerad'!H412</f>
        <v>0</v>
      </c>
      <c r="E414" s="268"/>
      <c r="F414" s="268">
        <f t="shared" si="70"/>
        <v>0</v>
      </c>
      <c r="G414" s="278">
        <f t="shared" si="71"/>
        <v>0</v>
      </c>
      <c r="H414" s="143"/>
    </row>
    <row r="415" spans="1:8" ht="12.75">
      <c r="A415" s="1"/>
      <c r="B415" s="78"/>
      <c r="C415" s="73" t="s">
        <v>31</v>
      </c>
      <c r="D415" s="268">
        <f>'Budget Detaljerad'!H413</f>
        <v>0</v>
      </c>
      <c r="E415" s="268"/>
      <c r="F415" s="268">
        <f t="shared" si="70"/>
        <v>0</v>
      </c>
      <c r="G415" s="278">
        <f t="shared" si="71"/>
        <v>0</v>
      </c>
      <c r="H415" s="139"/>
    </row>
    <row r="416" spans="1:8" ht="12.75">
      <c r="A416" s="1"/>
      <c r="B416" s="78"/>
      <c r="C416" s="73" t="s">
        <v>32</v>
      </c>
      <c r="D416" s="268">
        <f>'Budget Detaljerad'!H414</f>
        <v>0</v>
      </c>
      <c r="E416" s="268"/>
      <c r="F416" s="268">
        <f t="shared" si="70"/>
        <v>0</v>
      </c>
      <c r="G416" s="278">
        <f t="shared" si="71"/>
        <v>0</v>
      </c>
      <c r="H416" s="139"/>
    </row>
    <row r="417" spans="1:8" ht="12.75">
      <c r="A417" s="1"/>
      <c r="B417" s="78"/>
      <c r="C417" s="73" t="s">
        <v>149</v>
      </c>
      <c r="D417" s="268">
        <f>'Budget Detaljerad'!H415</f>
        <v>0</v>
      </c>
      <c r="E417" s="268"/>
      <c r="F417" s="268">
        <f t="shared" si="70"/>
        <v>0</v>
      </c>
      <c r="G417" s="278">
        <f t="shared" si="71"/>
        <v>0</v>
      </c>
      <c r="H417" s="139"/>
    </row>
    <row r="418" spans="1:8" ht="12.75">
      <c r="A418" s="1"/>
      <c r="B418" s="78"/>
      <c r="C418" s="64" t="s">
        <v>739</v>
      </c>
      <c r="D418" s="268">
        <f>'Budget Detaljerad'!H416</f>
        <v>0</v>
      </c>
      <c r="E418" s="268"/>
      <c r="F418" s="268">
        <f t="shared" si="70"/>
        <v>0</v>
      </c>
      <c r="G418" s="278">
        <f t="shared" si="71"/>
        <v>0</v>
      </c>
      <c r="H418" s="139"/>
    </row>
    <row r="419" spans="1:8" ht="13.5" thickBot="1">
      <c r="A419" s="1"/>
      <c r="B419" s="79"/>
      <c r="C419" s="66" t="s">
        <v>33</v>
      </c>
      <c r="D419" s="271">
        <f>SUM(D413:D418)</f>
        <v>0</v>
      </c>
      <c r="E419" s="271">
        <f>SUM(E413:E418)</f>
        <v>0</v>
      </c>
      <c r="F419" s="271">
        <f t="shared" si="70"/>
        <v>0</v>
      </c>
      <c r="G419" s="298">
        <f t="shared" si="71"/>
        <v>0</v>
      </c>
      <c r="H419" s="139"/>
    </row>
    <row r="420" spans="1:8" ht="12.75">
      <c r="A420" s="1"/>
      <c r="B420" s="119" t="s">
        <v>92</v>
      </c>
      <c r="C420" s="114"/>
      <c r="D420" s="120"/>
      <c r="E420" s="120"/>
      <c r="F420" s="120"/>
      <c r="G420" s="294"/>
      <c r="H420" s="144" t="e">
        <f>SUM(#REF!)</f>
        <v>#REF!</v>
      </c>
    </row>
    <row r="421" spans="1:8" ht="12.75">
      <c r="A421" s="1"/>
      <c r="B421" s="60" t="s">
        <v>299</v>
      </c>
      <c r="C421" s="74" t="s">
        <v>65</v>
      </c>
      <c r="D421" s="268">
        <f>'Budget Detaljerad'!H419</f>
        <v>0</v>
      </c>
      <c r="E421" s="268"/>
      <c r="F421" s="268">
        <f aca="true" t="shared" si="72" ref="F421:F427">E421-D421</f>
        <v>0</v>
      </c>
      <c r="G421" s="278">
        <f aca="true" t="shared" si="73" ref="G421:G427">IF(D421=0,0,F421/D421)</f>
        <v>0</v>
      </c>
      <c r="H421" s="240"/>
    </row>
    <row r="422" spans="1:8" ht="12.75">
      <c r="A422" s="1"/>
      <c r="B422" s="63" t="s">
        <v>35</v>
      </c>
      <c r="C422" s="73" t="s">
        <v>67</v>
      </c>
      <c r="D422" s="268">
        <f>'Budget Detaljerad'!H420</f>
        <v>0</v>
      </c>
      <c r="E422" s="268"/>
      <c r="F422" s="268">
        <f t="shared" si="72"/>
        <v>0</v>
      </c>
      <c r="G422" s="278">
        <f t="shared" si="73"/>
        <v>0</v>
      </c>
      <c r="H422" s="87"/>
    </row>
    <row r="423" spans="1:8" ht="12.75">
      <c r="A423" s="1"/>
      <c r="B423" s="78"/>
      <c r="C423" s="73" t="s">
        <v>31</v>
      </c>
      <c r="D423" s="268">
        <f>'Budget Detaljerad'!H421</f>
        <v>0</v>
      </c>
      <c r="E423" s="268"/>
      <c r="F423" s="268">
        <f t="shared" si="72"/>
        <v>0</v>
      </c>
      <c r="G423" s="278">
        <f t="shared" si="73"/>
        <v>0</v>
      </c>
      <c r="H423" s="143"/>
    </row>
    <row r="424" spans="1:8" ht="12.75">
      <c r="A424" s="1"/>
      <c r="B424" s="78"/>
      <c r="C424" s="73" t="s">
        <v>32</v>
      </c>
      <c r="D424" s="268">
        <f>'Budget Detaljerad'!H422</f>
        <v>0</v>
      </c>
      <c r="E424" s="268"/>
      <c r="F424" s="268">
        <f t="shared" si="72"/>
        <v>0</v>
      </c>
      <c r="G424" s="278">
        <f t="shared" si="73"/>
        <v>0</v>
      </c>
      <c r="H424" s="139"/>
    </row>
    <row r="425" spans="1:8" ht="12.75">
      <c r="A425" s="1"/>
      <c r="B425" s="78"/>
      <c r="C425" s="73" t="s">
        <v>149</v>
      </c>
      <c r="D425" s="268">
        <f>'Budget Detaljerad'!H423</f>
        <v>0</v>
      </c>
      <c r="E425" s="268"/>
      <c r="F425" s="268">
        <f t="shared" si="72"/>
        <v>0</v>
      </c>
      <c r="G425" s="278">
        <f t="shared" si="73"/>
        <v>0</v>
      </c>
      <c r="H425" s="139"/>
    </row>
    <row r="426" spans="1:8" ht="12.75">
      <c r="A426" s="1"/>
      <c r="B426" s="78"/>
      <c r="C426" s="64" t="s">
        <v>739</v>
      </c>
      <c r="D426" s="268">
        <f>'Budget Detaljerad'!H424</f>
        <v>0</v>
      </c>
      <c r="E426" s="268"/>
      <c r="F426" s="268">
        <f t="shared" si="72"/>
        <v>0</v>
      </c>
      <c r="G426" s="278">
        <f t="shared" si="73"/>
        <v>0</v>
      </c>
      <c r="H426" s="139"/>
    </row>
    <row r="427" spans="1:8" ht="13.5" thickBot="1">
      <c r="A427" s="1"/>
      <c r="B427" s="79"/>
      <c r="C427" s="66" t="s">
        <v>33</v>
      </c>
      <c r="D427" s="271">
        <f>SUM(D421:D426)</f>
        <v>0</v>
      </c>
      <c r="E427" s="271">
        <f>SUM(E421:E426)</f>
        <v>0</v>
      </c>
      <c r="F427" s="271">
        <f t="shared" si="72"/>
        <v>0</v>
      </c>
      <c r="G427" s="298">
        <f t="shared" si="73"/>
        <v>0</v>
      </c>
      <c r="H427" s="139"/>
    </row>
    <row r="428" spans="1:8" ht="12.75">
      <c r="A428" s="1"/>
      <c r="B428" s="147" t="s">
        <v>513</v>
      </c>
      <c r="C428" s="91"/>
      <c r="D428" s="241"/>
      <c r="E428" s="241"/>
      <c r="F428" s="241"/>
      <c r="G428" s="296"/>
      <c r="H428" s="139"/>
    </row>
    <row r="429" spans="1:8" ht="12.75">
      <c r="A429" s="1"/>
      <c r="B429" s="78" t="s">
        <v>93</v>
      </c>
      <c r="C429" s="14"/>
      <c r="D429" s="272"/>
      <c r="E429" s="272"/>
      <c r="F429" s="272"/>
      <c r="G429" s="299"/>
      <c r="H429" s="144" t="e">
        <f>SUM(#REF!)</f>
        <v>#REF!</v>
      </c>
    </row>
    <row r="430" spans="1:8" ht="12.75">
      <c r="A430" s="1"/>
      <c r="B430" s="60" t="s">
        <v>113</v>
      </c>
      <c r="C430" s="74" t="s">
        <v>65</v>
      </c>
      <c r="D430" s="268">
        <f>'Budget Detaljerad'!H428</f>
        <v>0</v>
      </c>
      <c r="E430" s="268"/>
      <c r="F430" s="268">
        <f aca="true" t="shared" si="74" ref="F430:F436">E430-D430</f>
        <v>0</v>
      </c>
      <c r="G430" s="278">
        <f aca="true" t="shared" si="75" ref="G430:G436">IF(D430=0,0,F430/D430)</f>
        <v>0</v>
      </c>
      <c r="H430" s="123"/>
    </row>
    <row r="431" spans="1:8" ht="12.75">
      <c r="A431" s="1"/>
      <c r="B431" s="63" t="s">
        <v>35</v>
      </c>
      <c r="C431" s="73" t="s">
        <v>67</v>
      </c>
      <c r="D431" s="268">
        <f>'Budget Detaljerad'!H429</f>
        <v>0</v>
      </c>
      <c r="E431" s="268"/>
      <c r="F431" s="268">
        <f t="shared" si="74"/>
        <v>0</v>
      </c>
      <c r="G431" s="278">
        <f t="shared" si="75"/>
        <v>0</v>
      </c>
      <c r="H431" s="143"/>
    </row>
    <row r="432" spans="1:8" ht="12.75">
      <c r="A432" s="1"/>
      <c r="B432" s="78"/>
      <c r="C432" s="73" t="s">
        <v>31</v>
      </c>
      <c r="D432" s="268">
        <f>'Budget Detaljerad'!H430</f>
        <v>0</v>
      </c>
      <c r="E432" s="268"/>
      <c r="F432" s="268">
        <f t="shared" si="74"/>
        <v>0</v>
      </c>
      <c r="G432" s="278">
        <f t="shared" si="75"/>
        <v>0</v>
      </c>
      <c r="H432" s="139"/>
    </row>
    <row r="433" spans="1:8" ht="12.75">
      <c r="A433" s="1"/>
      <c r="B433" s="78"/>
      <c r="C433" s="73" t="s">
        <v>32</v>
      </c>
      <c r="D433" s="268">
        <f>'Budget Detaljerad'!H431</f>
        <v>0</v>
      </c>
      <c r="E433" s="268"/>
      <c r="F433" s="268">
        <f t="shared" si="74"/>
        <v>0</v>
      </c>
      <c r="G433" s="278">
        <f t="shared" si="75"/>
        <v>0</v>
      </c>
      <c r="H433" s="139"/>
    </row>
    <row r="434" spans="1:8" ht="12.75">
      <c r="A434" s="1"/>
      <c r="B434" s="78"/>
      <c r="C434" s="73" t="s">
        <v>149</v>
      </c>
      <c r="D434" s="268">
        <f>'Budget Detaljerad'!H432</f>
        <v>0</v>
      </c>
      <c r="E434" s="268"/>
      <c r="F434" s="268">
        <f t="shared" si="74"/>
        <v>0</v>
      </c>
      <c r="G434" s="278">
        <f t="shared" si="75"/>
        <v>0</v>
      </c>
      <c r="H434" s="139"/>
    </row>
    <row r="435" spans="1:8" ht="12.75">
      <c r="A435" s="1"/>
      <c r="B435" s="78"/>
      <c r="C435" s="64" t="s">
        <v>739</v>
      </c>
      <c r="D435" s="268">
        <f>'Budget Detaljerad'!H433</f>
        <v>0</v>
      </c>
      <c r="E435" s="268"/>
      <c r="F435" s="268">
        <f t="shared" si="74"/>
        <v>0</v>
      </c>
      <c r="G435" s="278">
        <f t="shared" si="75"/>
        <v>0</v>
      </c>
      <c r="H435" s="139"/>
    </row>
    <row r="436" spans="1:8" ht="13.5" thickBot="1">
      <c r="A436" s="1"/>
      <c r="B436" s="79"/>
      <c r="C436" s="66" t="s">
        <v>33</v>
      </c>
      <c r="D436" s="271">
        <f>SUM(D430:D435)</f>
        <v>0</v>
      </c>
      <c r="E436" s="271">
        <f>SUM(E430:E435)</f>
        <v>0</v>
      </c>
      <c r="F436" s="271">
        <f t="shared" si="74"/>
        <v>0</v>
      </c>
      <c r="G436" s="298">
        <f t="shared" si="75"/>
        <v>0</v>
      </c>
      <c r="H436" s="139"/>
    </row>
    <row r="437" spans="1:8" ht="12.75">
      <c r="A437" s="1"/>
      <c r="B437" s="119" t="s">
        <v>433</v>
      </c>
      <c r="C437" s="114"/>
      <c r="D437" s="120"/>
      <c r="E437" s="120"/>
      <c r="F437" s="120"/>
      <c r="G437" s="294"/>
      <c r="H437" s="144" t="e">
        <f>SUM(#REF!)</f>
        <v>#REF!</v>
      </c>
    </row>
    <row r="438" spans="1:8" ht="12.75">
      <c r="A438" s="1"/>
      <c r="B438" s="60" t="s">
        <v>34</v>
      </c>
      <c r="C438" s="74" t="s">
        <v>65</v>
      </c>
      <c r="D438" s="268">
        <f>'Budget Detaljerad'!H436</f>
        <v>0</v>
      </c>
      <c r="E438" s="268"/>
      <c r="F438" s="268">
        <f aca="true" t="shared" si="76" ref="F438:F444">E438-D438</f>
        <v>0</v>
      </c>
      <c r="G438" s="278">
        <f aca="true" t="shared" si="77" ref="G438:G444">IF(D438=0,0,F438/D438)</f>
        <v>0</v>
      </c>
      <c r="H438" s="240"/>
    </row>
    <row r="439" spans="1:8" ht="12.75">
      <c r="A439" s="1"/>
      <c r="B439" s="63" t="s">
        <v>35</v>
      </c>
      <c r="C439" s="73" t="s">
        <v>67</v>
      </c>
      <c r="D439" s="268">
        <f>'Budget Detaljerad'!H437</f>
        <v>0</v>
      </c>
      <c r="E439" s="268"/>
      <c r="F439" s="268">
        <f t="shared" si="76"/>
        <v>0</v>
      </c>
      <c r="G439" s="278">
        <f t="shared" si="77"/>
        <v>0</v>
      </c>
      <c r="H439" s="87"/>
    </row>
    <row r="440" spans="1:8" ht="12.75">
      <c r="A440" s="1"/>
      <c r="B440" s="78"/>
      <c r="C440" s="73" t="s">
        <v>31</v>
      </c>
      <c r="D440" s="268">
        <f>'Budget Detaljerad'!H438</f>
        <v>0</v>
      </c>
      <c r="E440" s="268"/>
      <c r="F440" s="268">
        <f t="shared" si="76"/>
        <v>0</v>
      </c>
      <c r="G440" s="278">
        <f t="shared" si="77"/>
        <v>0</v>
      </c>
      <c r="H440" s="139"/>
    </row>
    <row r="441" spans="1:8" ht="12.75">
      <c r="A441" s="1"/>
      <c r="B441" s="78"/>
      <c r="C441" s="73" t="s">
        <v>32</v>
      </c>
      <c r="D441" s="268">
        <f>'Budget Detaljerad'!H439</f>
        <v>0</v>
      </c>
      <c r="E441" s="268"/>
      <c r="F441" s="268">
        <f t="shared" si="76"/>
        <v>0</v>
      </c>
      <c r="G441" s="278">
        <f t="shared" si="77"/>
        <v>0</v>
      </c>
      <c r="H441" s="139"/>
    </row>
    <row r="442" spans="1:8" ht="12.75">
      <c r="A442" s="1"/>
      <c r="B442" s="78"/>
      <c r="C442" s="73" t="s">
        <v>149</v>
      </c>
      <c r="D442" s="268">
        <f>'Budget Detaljerad'!H440</f>
        <v>0</v>
      </c>
      <c r="E442" s="268"/>
      <c r="F442" s="268">
        <f t="shared" si="76"/>
        <v>0</v>
      </c>
      <c r="G442" s="278">
        <f t="shared" si="77"/>
        <v>0</v>
      </c>
      <c r="H442" s="139"/>
    </row>
    <row r="443" spans="1:8" ht="12.75">
      <c r="A443" s="1"/>
      <c r="B443" s="78"/>
      <c r="C443" s="64" t="s">
        <v>739</v>
      </c>
      <c r="D443" s="268">
        <f>'Budget Detaljerad'!H441</f>
        <v>0</v>
      </c>
      <c r="E443" s="268"/>
      <c r="F443" s="268">
        <f t="shared" si="76"/>
        <v>0</v>
      </c>
      <c r="G443" s="278">
        <f t="shared" si="77"/>
        <v>0</v>
      </c>
      <c r="H443" s="139"/>
    </row>
    <row r="444" spans="1:8" ht="13.5" thickBot="1">
      <c r="A444" s="1"/>
      <c r="B444" s="79"/>
      <c r="C444" s="66" t="s">
        <v>33</v>
      </c>
      <c r="D444" s="271">
        <f>SUM(D438:D443)</f>
        <v>0</v>
      </c>
      <c r="E444" s="271">
        <f>SUM(E438:E443)</f>
        <v>0</v>
      </c>
      <c r="F444" s="271">
        <f t="shared" si="76"/>
        <v>0</v>
      </c>
      <c r="G444" s="298">
        <f t="shared" si="77"/>
        <v>0</v>
      </c>
      <c r="H444" s="139"/>
    </row>
    <row r="445" spans="1:8" ht="12.75">
      <c r="A445" s="1"/>
      <c r="B445" s="147" t="s">
        <v>524</v>
      </c>
      <c r="C445" s="232"/>
      <c r="D445" s="241"/>
      <c r="E445" s="241"/>
      <c r="F445" s="241"/>
      <c r="G445" s="296"/>
      <c r="H445" s="139"/>
    </row>
    <row r="446" spans="1:8" ht="13.5" thickBot="1">
      <c r="A446" s="1"/>
      <c r="B446" s="79" t="s">
        <v>434</v>
      </c>
      <c r="C446" s="99"/>
      <c r="D446" s="57"/>
      <c r="E446" s="57"/>
      <c r="F446" s="57"/>
      <c r="G446" s="297"/>
      <c r="H446" s="140" t="e">
        <f>SUM(#REF!)</f>
        <v>#REF!</v>
      </c>
    </row>
    <row r="447" spans="1:8" ht="12.75">
      <c r="A447" s="1"/>
      <c r="B447" s="60" t="s">
        <v>116</v>
      </c>
      <c r="C447" s="74" t="s">
        <v>65</v>
      </c>
      <c r="D447" s="268">
        <f>'Budget Detaljerad'!H445</f>
        <v>0</v>
      </c>
      <c r="E447" s="268"/>
      <c r="F447" s="268">
        <f aca="true" t="shared" si="78" ref="F447:F453">E447-D447</f>
        <v>0</v>
      </c>
      <c r="G447" s="278">
        <f aca="true" t="shared" si="79" ref="G447:G453">IF(D447=0,0,F447/D447)</f>
        <v>0</v>
      </c>
      <c r="H447" s="139"/>
    </row>
    <row r="448" spans="1:8" ht="12.75">
      <c r="A448" s="1"/>
      <c r="B448" s="63" t="s">
        <v>35</v>
      </c>
      <c r="C448" s="73" t="s">
        <v>67</v>
      </c>
      <c r="D448" s="268">
        <f>'Budget Detaljerad'!H446</f>
        <v>0</v>
      </c>
      <c r="E448" s="268"/>
      <c r="F448" s="268">
        <f t="shared" si="78"/>
        <v>0</v>
      </c>
      <c r="G448" s="278">
        <f t="shared" si="79"/>
        <v>0</v>
      </c>
      <c r="H448" s="139"/>
    </row>
    <row r="449" spans="1:8" ht="12.75">
      <c r="A449" s="1"/>
      <c r="B449" s="78"/>
      <c r="C449" s="73" t="s">
        <v>31</v>
      </c>
      <c r="D449" s="268">
        <f>'Budget Detaljerad'!H447</f>
        <v>0</v>
      </c>
      <c r="E449" s="268"/>
      <c r="F449" s="268">
        <f t="shared" si="78"/>
        <v>0</v>
      </c>
      <c r="G449" s="278">
        <f t="shared" si="79"/>
        <v>0</v>
      </c>
      <c r="H449" s="139"/>
    </row>
    <row r="450" spans="1:8" ht="12.75">
      <c r="A450" s="1"/>
      <c r="B450" s="78"/>
      <c r="C450" s="73" t="s">
        <v>32</v>
      </c>
      <c r="D450" s="268">
        <f>'Budget Detaljerad'!H448</f>
        <v>0</v>
      </c>
      <c r="E450" s="268"/>
      <c r="F450" s="268">
        <f t="shared" si="78"/>
        <v>0</v>
      </c>
      <c r="G450" s="278">
        <f t="shared" si="79"/>
        <v>0</v>
      </c>
      <c r="H450" s="139"/>
    </row>
    <row r="451" spans="1:8" ht="12.75">
      <c r="A451" s="1"/>
      <c r="B451" s="78"/>
      <c r="C451" s="73" t="s">
        <v>149</v>
      </c>
      <c r="D451" s="268">
        <f>'Budget Detaljerad'!H449</f>
        <v>0</v>
      </c>
      <c r="E451" s="268"/>
      <c r="F451" s="268">
        <f t="shared" si="78"/>
        <v>0</v>
      </c>
      <c r="G451" s="278">
        <f t="shared" si="79"/>
        <v>0</v>
      </c>
      <c r="H451" s="139"/>
    </row>
    <row r="452" spans="1:8" ht="12.75">
      <c r="A452" s="1"/>
      <c r="B452" s="78"/>
      <c r="C452" s="64" t="s">
        <v>739</v>
      </c>
      <c r="D452" s="268">
        <f>'Budget Detaljerad'!H450</f>
        <v>0</v>
      </c>
      <c r="E452" s="268"/>
      <c r="F452" s="268">
        <f t="shared" si="78"/>
        <v>0</v>
      </c>
      <c r="G452" s="278">
        <f t="shared" si="79"/>
        <v>0</v>
      </c>
      <c r="H452" s="139"/>
    </row>
    <row r="453" spans="1:8" ht="13.5" thickBot="1">
      <c r="A453" s="1"/>
      <c r="B453" s="79"/>
      <c r="C453" s="66" t="s">
        <v>33</v>
      </c>
      <c r="D453" s="271">
        <f>SUM(D447:D452)</f>
        <v>0</v>
      </c>
      <c r="E453" s="271">
        <f>SUM(E447:E452)</f>
        <v>0</v>
      </c>
      <c r="F453" s="271">
        <f t="shared" si="78"/>
        <v>0</v>
      </c>
      <c r="G453" s="298">
        <f t="shared" si="79"/>
        <v>0</v>
      </c>
      <c r="H453" s="140" t="e">
        <f>SUM(#REF!)</f>
        <v>#REF!</v>
      </c>
    </row>
    <row r="454" spans="1:8" ht="12.75">
      <c r="A454" s="1"/>
      <c r="B454" s="119" t="s">
        <v>752</v>
      </c>
      <c r="C454" s="114"/>
      <c r="D454" s="120"/>
      <c r="E454" s="120"/>
      <c r="F454" s="120"/>
      <c r="G454" s="294"/>
      <c r="H454" s="139"/>
    </row>
    <row r="455" spans="1:8" ht="12.75">
      <c r="A455" s="1"/>
      <c r="B455" s="60" t="s">
        <v>34</v>
      </c>
      <c r="C455" s="74" t="s">
        <v>65</v>
      </c>
      <c r="D455" s="268">
        <f>'Budget Detaljerad'!H453</f>
        <v>0</v>
      </c>
      <c r="E455" s="268"/>
      <c r="F455" s="268">
        <f aca="true" t="shared" si="80" ref="F455:F461">E455-D455</f>
        <v>0</v>
      </c>
      <c r="G455" s="278">
        <f aca="true" t="shared" si="81" ref="G455:G461">IF(D455=0,0,F455/D455)</f>
        <v>0</v>
      </c>
      <c r="H455" s="139"/>
    </row>
    <row r="456" spans="1:8" ht="12.75">
      <c r="A456" s="1"/>
      <c r="B456" s="63" t="s">
        <v>35</v>
      </c>
      <c r="C456" s="73" t="s">
        <v>67</v>
      </c>
      <c r="D456" s="268">
        <f>'Budget Detaljerad'!H454</f>
        <v>0</v>
      </c>
      <c r="E456" s="268"/>
      <c r="F456" s="268">
        <f t="shared" si="80"/>
        <v>0</v>
      </c>
      <c r="G456" s="278">
        <f t="shared" si="81"/>
        <v>0</v>
      </c>
      <c r="H456" s="139"/>
    </row>
    <row r="457" spans="1:8" ht="12.75">
      <c r="A457" s="1"/>
      <c r="B457" s="78"/>
      <c r="C457" s="73" t="s">
        <v>31</v>
      </c>
      <c r="D457" s="268">
        <f>'Budget Detaljerad'!H455</f>
        <v>0</v>
      </c>
      <c r="E457" s="268"/>
      <c r="F457" s="268">
        <f t="shared" si="80"/>
        <v>0</v>
      </c>
      <c r="G457" s="278">
        <f t="shared" si="81"/>
        <v>0</v>
      </c>
      <c r="H457" s="139"/>
    </row>
    <row r="458" spans="1:8" ht="12.75">
      <c r="A458" s="1"/>
      <c r="B458" s="78"/>
      <c r="C458" s="73" t="s">
        <v>32</v>
      </c>
      <c r="D458" s="268">
        <f>'Budget Detaljerad'!H456</f>
        <v>0</v>
      </c>
      <c r="E458" s="268"/>
      <c r="F458" s="268">
        <f t="shared" si="80"/>
        <v>0</v>
      </c>
      <c r="G458" s="278">
        <f t="shared" si="81"/>
        <v>0</v>
      </c>
      <c r="H458" s="139"/>
    </row>
    <row r="459" spans="1:8" ht="12.75">
      <c r="A459" s="1"/>
      <c r="B459" s="78"/>
      <c r="C459" s="73" t="s">
        <v>149</v>
      </c>
      <c r="D459" s="268">
        <f>'Budget Detaljerad'!H457</f>
        <v>0</v>
      </c>
      <c r="E459" s="268"/>
      <c r="F459" s="268">
        <f t="shared" si="80"/>
        <v>0</v>
      </c>
      <c r="G459" s="278">
        <f t="shared" si="81"/>
        <v>0</v>
      </c>
      <c r="H459" s="139"/>
    </row>
    <row r="460" spans="1:8" ht="13.5" thickBot="1">
      <c r="A460" s="1"/>
      <c r="B460" s="78"/>
      <c r="C460" s="64" t="s">
        <v>739</v>
      </c>
      <c r="D460" s="268">
        <f>'Budget Detaljerad'!H458</f>
        <v>0</v>
      </c>
      <c r="E460" s="268"/>
      <c r="F460" s="268">
        <f t="shared" si="80"/>
        <v>0</v>
      </c>
      <c r="G460" s="278">
        <f t="shared" si="81"/>
        <v>0</v>
      </c>
      <c r="H460" s="140" t="e">
        <f>SUM(#REF!)</f>
        <v>#REF!</v>
      </c>
    </row>
    <row r="461" spans="1:8" ht="13.5" thickBot="1">
      <c r="A461" s="1"/>
      <c r="B461" s="79"/>
      <c r="C461" s="66" t="s">
        <v>33</v>
      </c>
      <c r="D461" s="271">
        <f>SUM(D455:D460)</f>
        <v>0</v>
      </c>
      <c r="E461" s="271">
        <f>SUM(E455:E460)</f>
        <v>0</v>
      </c>
      <c r="F461" s="271">
        <f t="shared" si="80"/>
        <v>0</v>
      </c>
      <c r="G461" s="298">
        <f t="shared" si="81"/>
        <v>0</v>
      </c>
      <c r="H461" s="37" t="e">
        <f>#REF!</f>
        <v>#REF!</v>
      </c>
    </row>
    <row r="462" spans="1:8" ht="12.75">
      <c r="A462" s="69"/>
      <c r="B462" s="147" t="s">
        <v>525</v>
      </c>
      <c r="C462" s="232"/>
      <c r="D462" s="241"/>
      <c r="E462" s="241"/>
      <c r="F462" s="241"/>
      <c r="G462" s="296"/>
      <c r="H462" s="84"/>
    </row>
    <row r="463" spans="1:8" ht="12.75">
      <c r="A463" s="55"/>
      <c r="B463" s="79" t="s">
        <v>214</v>
      </c>
      <c r="C463" s="99"/>
      <c r="D463" s="57"/>
      <c r="E463" s="57"/>
      <c r="F463" s="57"/>
      <c r="G463" s="297"/>
      <c r="H463" s="89"/>
    </row>
    <row r="464" spans="1:8" ht="12.75">
      <c r="A464" s="55"/>
      <c r="B464" s="63" t="s">
        <v>34</v>
      </c>
      <c r="C464" s="73" t="s">
        <v>65</v>
      </c>
      <c r="D464" s="268">
        <f>'Budget Detaljerad'!H462</f>
        <v>0</v>
      </c>
      <c r="E464" s="268"/>
      <c r="F464" s="268">
        <f aca="true" t="shared" si="82" ref="F464:F484">E464-D464</f>
        <v>0</v>
      </c>
      <c r="G464" s="278">
        <f aca="true" t="shared" si="83" ref="G464:G485">IF(D464=0,0,F464/D464)</f>
        <v>0</v>
      </c>
      <c r="H464" s="21"/>
    </row>
    <row r="465" spans="1:8" ht="12.75">
      <c r="A465" s="55"/>
      <c r="B465" s="63" t="s">
        <v>35</v>
      </c>
      <c r="C465" s="73" t="s">
        <v>67</v>
      </c>
      <c r="D465" s="268">
        <f>'Budget Detaljerad'!H463</f>
        <v>0</v>
      </c>
      <c r="E465" s="268"/>
      <c r="F465" s="268">
        <f t="shared" si="82"/>
        <v>0</v>
      </c>
      <c r="G465" s="278">
        <f t="shared" si="83"/>
        <v>0</v>
      </c>
      <c r="H465" s="21"/>
    </row>
    <row r="466" spans="1:8" ht="12.75">
      <c r="A466" s="55"/>
      <c r="B466" s="78"/>
      <c r="C466" s="73" t="s">
        <v>31</v>
      </c>
      <c r="D466" s="268">
        <f>'Budget Detaljerad'!H464</f>
        <v>0</v>
      </c>
      <c r="E466" s="268"/>
      <c r="F466" s="268">
        <f t="shared" si="82"/>
        <v>0</v>
      </c>
      <c r="G466" s="278">
        <f t="shared" si="83"/>
        <v>0</v>
      </c>
      <c r="H466" s="21"/>
    </row>
    <row r="467" spans="1:8" ht="12.75">
      <c r="A467" s="55"/>
      <c r="B467" s="78"/>
      <c r="C467" s="73" t="s">
        <v>32</v>
      </c>
      <c r="D467" s="268">
        <f>'Budget Detaljerad'!H465</f>
        <v>0</v>
      </c>
      <c r="E467" s="268"/>
      <c r="F467" s="268">
        <f t="shared" si="82"/>
        <v>0</v>
      </c>
      <c r="G467" s="278">
        <f t="shared" si="83"/>
        <v>0</v>
      </c>
      <c r="H467" s="21"/>
    </row>
    <row r="468" spans="1:8" ht="12.75">
      <c r="A468" s="55"/>
      <c r="B468" s="78"/>
      <c r="C468" s="73" t="s">
        <v>149</v>
      </c>
      <c r="D468" s="268">
        <f>'Budget Detaljerad'!H466</f>
        <v>0</v>
      </c>
      <c r="E468" s="268"/>
      <c r="F468" s="268">
        <f t="shared" si="82"/>
        <v>0</v>
      </c>
      <c r="G468" s="278">
        <f t="shared" si="83"/>
        <v>0</v>
      </c>
      <c r="H468" s="21"/>
    </row>
    <row r="469" spans="1:8" ht="12.75">
      <c r="A469" s="55"/>
      <c r="B469" s="78"/>
      <c r="C469" s="64" t="s">
        <v>739</v>
      </c>
      <c r="D469" s="268">
        <f>'Budget Detaljerad'!H467</f>
        <v>0</v>
      </c>
      <c r="E469" s="268"/>
      <c r="F469" s="268">
        <f t="shared" si="82"/>
        <v>0</v>
      </c>
      <c r="G469" s="278">
        <f t="shared" si="83"/>
        <v>0</v>
      </c>
      <c r="H469" s="21"/>
    </row>
    <row r="470" spans="1:8" ht="13.5" thickBot="1">
      <c r="A470" s="55"/>
      <c r="B470" s="96"/>
      <c r="C470" s="97" t="s">
        <v>33</v>
      </c>
      <c r="D470" s="271">
        <f>SUM(D464:D469)</f>
        <v>0</v>
      </c>
      <c r="E470" s="271">
        <f>SUM(E464:E469)</f>
        <v>0</v>
      </c>
      <c r="F470" s="271">
        <f t="shared" si="82"/>
        <v>0</v>
      </c>
      <c r="G470" s="298">
        <f t="shared" si="83"/>
        <v>0</v>
      </c>
      <c r="H470" s="21"/>
    </row>
    <row r="471" spans="1:8" ht="12.75">
      <c r="A471" s="55"/>
      <c r="B471" s="63" t="s">
        <v>34</v>
      </c>
      <c r="C471" s="73" t="s">
        <v>65</v>
      </c>
      <c r="D471" s="268">
        <f>'Budget Detaljerad'!H469</f>
        <v>0</v>
      </c>
      <c r="E471" s="268"/>
      <c r="F471" s="268">
        <f t="shared" si="82"/>
        <v>0</v>
      </c>
      <c r="G471" s="278">
        <f t="shared" si="83"/>
        <v>0</v>
      </c>
      <c r="H471" s="21"/>
    </row>
    <row r="472" spans="1:8" ht="12.75">
      <c r="A472" s="55"/>
      <c r="B472" s="63" t="s">
        <v>35</v>
      </c>
      <c r="C472" s="73" t="s">
        <v>67</v>
      </c>
      <c r="D472" s="268">
        <f>'Budget Detaljerad'!H470</f>
        <v>0</v>
      </c>
      <c r="E472" s="268"/>
      <c r="F472" s="268">
        <f t="shared" si="82"/>
        <v>0</v>
      </c>
      <c r="G472" s="278">
        <f t="shared" si="83"/>
        <v>0</v>
      </c>
      <c r="H472" s="21"/>
    </row>
    <row r="473" spans="1:8" ht="12.75">
      <c r="A473" s="55"/>
      <c r="B473" s="78"/>
      <c r="C473" s="73" t="s">
        <v>31</v>
      </c>
      <c r="D473" s="268">
        <f>'Budget Detaljerad'!H471</f>
        <v>0</v>
      </c>
      <c r="E473" s="268"/>
      <c r="F473" s="268">
        <f t="shared" si="82"/>
        <v>0</v>
      </c>
      <c r="G473" s="278">
        <f t="shared" si="83"/>
        <v>0</v>
      </c>
      <c r="H473" s="21"/>
    </row>
    <row r="474" spans="1:8" ht="12.75">
      <c r="A474" s="55"/>
      <c r="B474" s="78"/>
      <c r="C474" s="73" t="s">
        <v>32</v>
      </c>
      <c r="D474" s="268">
        <f>'Budget Detaljerad'!H472</f>
        <v>0</v>
      </c>
      <c r="E474" s="268"/>
      <c r="F474" s="268">
        <f t="shared" si="82"/>
        <v>0</v>
      </c>
      <c r="G474" s="278">
        <f t="shared" si="83"/>
        <v>0</v>
      </c>
      <c r="H474" s="21"/>
    </row>
    <row r="475" spans="1:8" ht="12.75">
      <c r="A475" s="55"/>
      <c r="B475" s="78"/>
      <c r="C475" s="73" t="s">
        <v>149</v>
      </c>
      <c r="D475" s="268">
        <f>'Budget Detaljerad'!H473</f>
        <v>0</v>
      </c>
      <c r="E475" s="268"/>
      <c r="F475" s="268">
        <f t="shared" si="82"/>
        <v>0</v>
      </c>
      <c r="G475" s="278">
        <f t="shared" si="83"/>
        <v>0</v>
      </c>
      <c r="H475" s="21"/>
    </row>
    <row r="476" spans="1:8" ht="13.5" thickBot="1">
      <c r="A476" s="69"/>
      <c r="B476" s="78"/>
      <c r="C476" s="64" t="s">
        <v>739</v>
      </c>
      <c r="D476" s="268">
        <f>'Budget Detaljerad'!H474</f>
        <v>0</v>
      </c>
      <c r="E476" s="268"/>
      <c r="F476" s="268">
        <f t="shared" si="82"/>
        <v>0</v>
      </c>
      <c r="G476" s="278">
        <f t="shared" si="83"/>
        <v>0</v>
      </c>
      <c r="H476" s="33" t="e">
        <f>SUM(#REF!)</f>
        <v>#REF!</v>
      </c>
    </row>
    <row r="477" spans="1:8" ht="13.5" thickBot="1">
      <c r="A477" s="55"/>
      <c r="B477" s="96"/>
      <c r="C477" s="97" t="s">
        <v>33</v>
      </c>
      <c r="D477" s="271">
        <f>SUM(D471:D476)</f>
        <v>0</v>
      </c>
      <c r="E477" s="271">
        <f>SUM(E471:E476)</f>
        <v>0</v>
      </c>
      <c r="F477" s="271">
        <f t="shared" si="82"/>
        <v>0</v>
      </c>
      <c r="G477" s="298">
        <f t="shared" si="83"/>
        <v>0</v>
      </c>
      <c r="H477" s="53" t="e">
        <f>#REF!</f>
        <v>#REF!</v>
      </c>
    </row>
    <row r="478" spans="1:8" ht="12.75">
      <c r="A478" s="69"/>
      <c r="B478" s="63" t="s">
        <v>34</v>
      </c>
      <c r="C478" s="73" t="s">
        <v>65</v>
      </c>
      <c r="D478" s="268">
        <f>'Budget Detaljerad'!H476</f>
        <v>0</v>
      </c>
      <c r="E478" s="268"/>
      <c r="F478" s="268">
        <f t="shared" si="82"/>
        <v>0</v>
      </c>
      <c r="G478" s="278">
        <f t="shared" si="83"/>
        <v>0</v>
      </c>
      <c r="H478" s="84"/>
    </row>
    <row r="479" spans="1:8" ht="12.75">
      <c r="A479" s="55"/>
      <c r="B479" s="63" t="s">
        <v>35</v>
      </c>
      <c r="C479" s="73" t="s">
        <v>67</v>
      </c>
      <c r="D479" s="268">
        <f>'Budget Detaljerad'!H477</f>
        <v>0</v>
      </c>
      <c r="E479" s="268"/>
      <c r="F479" s="268">
        <f t="shared" si="82"/>
        <v>0</v>
      </c>
      <c r="G479" s="278">
        <f t="shared" si="83"/>
        <v>0</v>
      </c>
      <c r="H479" s="89"/>
    </row>
    <row r="480" spans="1:8" ht="12.75">
      <c r="A480" s="55"/>
      <c r="B480" s="78"/>
      <c r="C480" s="73" t="s">
        <v>31</v>
      </c>
      <c r="D480" s="268">
        <f>'Budget Detaljerad'!H478</f>
        <v>0</v>
      </c>
      <c r="E480" s="268"/>
      <c r="F480" s="268">
        <f t="shared" si="82"/>
        <v>0</v>
      </c>
      <c r="G480" s="278">
        <f t="shared" si="83"/>
        <v>0</v>
      </c>
      <c r="H480" s="21"/>
    </row>
    <row r="481" spans="1:8" ht="12.75">
      <c r="A481" s="55"/>
      <c r="B481" s="78"/>
      <c r="C481" s="73" t="s">
        <v>32</v>
      </c>
      <c r="D481" s="268">
        <f>'Budget Detaljerad'!H479</f>
        <v>0</v>
      </c>
      <c r="E481" s="268"/>
      <c r="F481" s="268">
        <f t="shared" si="82"/>
        <v>0</v>
      </c>
      <c r="G481" s="278">
        <f t="shared" si="83"/>
        <v>0</v>
      </c>
      <c r="H481" s="21"/>
    </row>
    <row r="482" spans="1:8" ht="12.75">
      <c r="A482" s="55"/>
      <c r="B482" s="78"/>
      <c r="C482" s="73" t="s">
        <v>149</v>
      </c>
      <c r="D482" s="268">
        <f>'Budget Detaljerad'!H480</f>
        <v>0</v>
      </c>
      <c r="E482" s="268"/>
      <c r="F482" s="268">
        <f t="shared" si="82"/>
        <v>0</v>
      </c>
      <c r="G482" s="278">
        <f t="shared" si="83"/>
        <v>0</v>
      </c>
      <c r="H482" s="21"/>
    </row>
    <row r="483" spans="1:8" ht="12.75">
      <c r="A483" s="55"/>
      <c r="B483" s="78"/>
      <c r="C483" s="64" t="s">
        <v>739</v>
      </c>
      <c r="D483" s="268">
        <f>'Budget Detaljerad'!H481</f>
        <v>0</v>
      </c>
      <c r="E483" s="268"/>
      <c r="F483" s="268">
        <f t="shared" si="82"/>
        <v>0</v>
      </c>
      <c r="G483" s="278">
        <f t="shared" si="83"/>
        <v>0</v>
      </c>
      <c r="H483" s="21"/>
    </row>
    <row r="484" spans="1:8" ht="13.5" thickBot="1">
      <c r="A484" s="55"/>
      <c r="B484" s="96"/>
      <c r="C484" s="97" t="s">
        <v>33</v>
      </c>
      <c r="D484" s="271">
        <f>SUM(D478:D483)</f>
        <v>0</v>
      </c>
      <c r="E484" s="271">
        <f>SUM(E478:E483)</f>
        <v>0</v>
      </c>
      <c r="F484" s="271">
        <f t="shared" si="82"/>
        <v>0</v>
      </c>
      <c r="G484" s="298">
        <f t="shared" si="83"/>
        <v>0</v>
      </c>
      <c r="H484" s="21"/>
    </row>
    <row r="485" spans="1:8" ht="13.5" thickBot="1">
      <c r="A485" s="55"/>
      <c r="B485" s="132" t="s">
        <v>213</v>
      </c>
      <c r="C485" s="28"/>
      <c r="D485" s="270">
        <f>D484+D477+D470+D461+D453+D444+D436+D427+D419+D411+D403+D395+D386+D378+D369+D361+D353+D345+D336+D320+D304+D296+D288+D279+D271+D263+D255+D247+D239+D231+D223+D215+D199+D191+D183</f>
        <v>0</v>
      </c>
      <c r="E485" s="270">
        <f>E484+E477+E470+E461+E453+E444+E436+E427+E419+E411+E403+E395+E386+E378+E369+E361+E353+E345+E336+E320+E304+E296+E288+E279+E271+E263+E255+E247+E239+E231+E223+E215+E199+E191+E183</f>
        <v>0</v>
      </c>
      <c r="F485" s="270">
        <f>E485-D485</f>
        <v>0</v>
      </c>
      <c r="G485" s="281">
        <f t="shared" si="83"/>
        <v>0</v>
      </c>
      <c r="H485" s="21"/>
    </row>
    <row r="486" spans="1:8" ht="12.75">
      <c r="A486" s="55"/>
      <c r="B486" s="45"/>
      <c r="C486" s="45"/>
      <c r="D486" s="81"/>
      <c r="E486" s="81"/>
      <c r="F486" s="81"/>
      <c r="G486" s="291"/>
      <c r="H486" s="21"/>
    </row>
    <row r="487" spans="1:8" ht="12.75">
      <c r="A487" s="55" t="s">
        <v>494</v>
      </c>
      <c r="B487" s="112" t="s">
        <v>94</v>
      </c>
      <c r="C487" s="113"/>
      <c r="D487" s="67"/>
      <c r="E487" s="67"/>
      <c r="F487" s="67"/>
      <c r="G487" s="283"/>
      <c r="H487" s="21"/>
    </row>
    <row r="488" spans="1:8" ht="12.75">
      <c r="A488" s="55"/>
      <c r="B488" s="103" t="s">
        <v>215</v>
      </c>
      <c r="C488" s="41"/>
      <c r="D488" s="268">
        <f>'Budget Detaljerad'!H486</f>
        <v>0</v>
      </c>
      <c r="E488" s="268"/>
      <c r="F488" s="268">
        <f aca="true" t="shared" si="84" ref="F488:F501">E488-D488</f>
        <v>0</v>
      </c>
      <c r="G488" s="278">
        <f aca="true" t="shared" si="85" ref="G488:G501">IF(D488=0,0,F488/D488)</f>
        <v>0</v>
      </c>
      <c r="H488" s="21"/>
    </row>
    <row r="489" spans="1:8" ht="12.75">
      <c r="A489" s="55"/>
      <c r="B489" s="78" t="s">
        <v>216</v>
      </c>
      <c r="C489" s="41"/>
      <c r="D489" s="268">
        <f>'Budget Detaljerad'!H487</f>
        <v>0</v>
      </c>
      <c r="E489" s="268"/>
      <c r="F489" s="268">
        <f t="shared" si="84"/>
        <v>0</v>
      </c>
      <c r="G489" s="278">
        <f t="shared" si="85"/>
        <v>0</v>
      </c>
      <c r="H489" s="21"/>
    </row>
    <row r="490" spans="1:8" ht="12.75">
      <c r="A490" s="55"/>
      <c r="B490" s="78" t="s">
        <v>217</v>
      </c>
      <c r="C490" s="41"/>
      <c r="D490" s="268">
        <f>'Budget Detaljerad'!H488</f>
        <v>0</v>
      </c>
      <c r="E490" s="268"/>
      <c r="F490" s="268">
        <f t="shared" si="84"/>
        <v>0</v>
      </c>
      <c r="G490" s="278">
        <f t="shared" si="85"/>
        <v>0</v>
      </c>
      <c r="H490" s="21"/>
    </row>
    <row r="491" spans="1:8" ht="12.75">
      <c r="A491" s="55"/>
      <c r="B491" s="78" t="s">
        <v>218</v>
      </c>
      <c r="C491" s="41"/>
      <c r="D491" s="268">
        <f>'Budget Detaljerad'!H489</f>
        <v>0</v>
      </c>
      <c r="E491" s="268"/>
      <c r="F491" s="268">
        <f t="shared" si="84"/>
        <v>0</v>
      </c>
      <c r="G491" s="278">
        <f t="shared" si="85"/>
        <v>0</v>
      </c>
      <c r="H491" s="21"/>
    </row>
    <row r="492" spans="1:8" ht="13.5" thickBot="1">
      <c r="A492" s="69"/>
      <c r="B492" s="78" t="s">
        <v>219</v>
      </c>
      <c r="C492" s="41"/>
      <c r="D492" s="268">
        <f>'Budget Detaljerad'!H490</f>
        <v>0</v>
      </c>
      <c r="E492" s="268"/>
      <c r="F492" s="268">
        <f t="shared" si="84"/>
        <v>0</v>
      </c>
      <c r="G492" s="278">
        <f t="shared" si="85"/>
        <v>0</v>
      </c>
      <c r="H492" s="33" t="e">
        <f>SUM(#REF!)</f>
        <v>#REF!</v>
      </c>
    </row>
    <row r="493" spans="1:8" ht="13.5" thickBot="1">
      <c r="A493" s="55"/>
      <c r="B493" s="78" t="s">
        <v>220</v>
      </c>
      <c r="C493" s="41"/>
      <c r="D493" s="268">
        <f>'Budget Detaljerad'!H491</f>
        <v>0</v>
      </c>
      <c r="E493" s="268"/>
      <c r="F493" s="268">
        <f t="shared" si="84"/>
        <v>0</v>
      </c>
      <c r="G493" s="278">
        <f t="shared" si="85"/>
        <v>0</v>
      </c>
      <c r="H493" s="53" t="e">
        <f>#REF!</f>
        <v>#REF!</v>
      </c>
    </row>
    <row r="494" spans="1:8" ht="12.75">
      <c r="A494" s="69"/>
      <c r="B494" s="78" t="s">
        <v>221</v>
      </c>
      <c r="C494" s="41"/>
      <c r="D494" s="268">
        <f>'Budget Detaljerad'!H492</f>
        <v>0</v>
      </c>
      <c r="E494" s="268"/>
      <c r="F494" s="268">
        <f t="shared" si="84"/>
        <v>0</v>
      </c>
      <c r="G494" s="278">
        <f t="shared" si="85"/>
        <v>0</v>
      </c>
      <c r="H494" s="84"/>
    </row>
    <row r="495" spans="1:8" ht="12.75">
      <c r="A495" s="55"/>
      <c r="B495" s="78" t="s">
        <v>222</v>
      </c>
      <c r="C495" s="41"/>
      <c r="D495" s="268">
        <f>'Budget Detaljerad'!H493</f>
        <v>0</v>
      </c>
      <c r="E495" s="268"/>
      <c r="F495" s="268">
        <f t="shared" si="84"/>
        <v>0</v>
      </c>
      <c r="G495" s="278">
        <f t="shared" si="85"/>
        <v>0</v>
      </c>
      <c r="H495" s="89"/>
    </row>
    <row r="496" spans="1:8" ht="12.75">
      <c r="A496" s="55"/>
      <c r="B496" s="78" t="s">
        <v>674</v>
      </c>
      <c r="C496" s="41"/>
      <c r="D496" s="268">
        <f>'Budget Detaljerad'!H494</f>
        <v>0</v>
      </c>
      <c r="E496" s="268"/>
      <c r="F496" s="268">
        <f t="shared" si="84"/>
        <v>0</v>
      </c>
      <c r="G496" s="278">
        <f t="shared" si="85"/>
        <v>0</v>
      </c>
      <c r="H496" s="21"/>
    </row>
    <row r="497" spans="1:8" ht="12.75">
      <c r="A497" s="55"/>
      <c r="B497" s="78" t="s">
        <v>427</v>
      </c>
      <c r="C497" s="41"/>
      <c r="D497" s="268">
        <f>'Budget Detaljerad'!H495</f>
        <v>0</v>
      </c>
      <c r="E497" s="268"/>
      <c r="F497" s="268">
        <f t="shared" si="84"/>
        <v>0</v>
      </c>
      <c r="G497" s="278">
        <f t="shared" si="85"/>
        <v>0</v>
      </c>
      <c r="H497" s="21"/>
    </row>
    <row r="498" spans="1:8" ht="12.75">
      <c r="A498" s="55"/>
      <c r="B498" s="78" t="s">
        <v>428</v>
      </c>
      <c r="C498" s="41"/>
      <c r="D498" s="268">
        <f>'Budget Detaljerad'!H496</f>
        <v>0</v>
      </c>
      <c r="E498" s="268"/>
      <c r="F498" s="268">
        <f t="shared" si="84"/>
        <v>0</v>
      </c>
      <c r="G498" s="278">
        <f t="shared" si="85"/>
        <v>0</v>
      </c>
      <c r="H498" s="21"/>
    </row>
    <row r="499" spans="1:8" ht="12.75">
      <c r="A499" s="55"/>
      <c r="B499" s="78" t="s">
        <v>458</v>
      </c>
      <c r="C499" s="41"/>
      <c r="D499" s="268">
        <f>'Budget Detaljerad'!H497</f>
        <v>0</v>
      </c>
      <c r="E499" s="268"/>
      <c r="F499" s="268">
        <f t="shared" si="84"/>
        <v>0</v>
      </c>
      <c r="G499" s="278">
        <f t="shared" si="85"/>
        <v>0</v>
      </c>
      <c r="H499" s="21"/>
    </row>
    <row r="500" spans="1:8" ht="13.5" thickBot="1">
      <c r="A500" s="55"/>
      <c r="B500" s="134" t="s">
        <v>307</v>
      </c>
      <c r="C500" s="48"/>
      <c r="D500" s="268">
        <f>'Budget Detaljerad'!H498</f>
        <v>0</v>
      </c>
      <c r="E500" s="268"/>
      <c r="F500" s="268">
        <f t="shared" si="84"/>
        <v>0</v>
      </c>
      <c r="G500" s="278">
        <f t="shared" si="85"/>
        <v>0</v>
      </c>
      <c r="H500" s="21"/>
    </row>
    <row r="501" spans="1:8" ht="13.5" thickBot="1">
      <c r="A501" s="55"/>
      <c r="B501" s="133" t="s">
        <v>601</v>
      </c>
      <c r="C501" s="49"/>
      <c r="D501" s="269">
        <f>SUM(D488:D500)</f>
        <v>0</v>
      </c>
      <c r="E501" s="269">
        <f>SUM(E488:E500)</f>
        <v>0</v>
      </c>
      <c r="F501" s="269">
        <f t="shared" si="84"/>
        <v>0</v>
      </c>
      <c r="G501" s="284">
        <f t="shared" si="85"/>
        <v>0</v>
      </c>
      <c r="H501" s="21"/>
    </row>
    <row r="502" spans="1:8" ht="12.75">
      <c r="A502" s="55"/>
      <c r="B502" s="45"/>
      <c r="C502" s="45"/>
      <c r="D502" s="81"/>
      <c r="E502" s="81"/>
      <c r="F502" s="81"/>
      <c r="G502" s="291"/>
      <c r="H502" s="21"/>
    </row>
    <row r="503" spans="1:8" ht="12.75">
      <c r="A503" s="55" t="s">
        <v>495</v>
      </c>
      <c r="B503" s="112" t="s">
        <v>587</v>
      </c>
      <c r="C503" s="113"/>
      <c r="D503" s="67"/>
      <c r="E503" s="67"/>
      <c r="F503" s="67"/>
      <c r="G503" s="283"/>
      <c r="H503" s="21"/>
    </row>
    <row r="504" spans="1:8" ht="13.5" thickBot="1">
      <c r="A504" s="69"/>
      <c r="B504" s="103" t="s">
        <v>528</v>
      </c>
      <c r="C504" s="41"/>
      <c r="D504" s="268">
        <f>'Budget Detaljerad'!H502</f>
        <v>0</v>
      </c>
      <c r="E504" s="268"/>
      <c r="F504" s="268">
        <f aca="true" t="shared" si="86" ref="F504:F517">E504-D504</f>
        <v>0</v>
      </c>
      <c r="G504" s="278">
        <f aca="true" t="shared" si="87" ref="G504:G531">IF(D504=0,0,F504/D504)</f>
        <v>0</v>
      </c>
      <c r="H504" s="33" t="e">
        <f>SUM(#REF!)</f>
        <v>#REF!</v>
      </c>
    </row>
    <row r="505" spans="1:8" ht="13.5" thickBot="1">
      <c r="A505" s="55"/>
      <c r="B505" s="78" t="s">
        <v>527</v>
      </c>
      <c r="C505" s="41"/>
      <c r="D505" s="268">
        <f>'Budget Detaljerad'!H503</f>
        <v>0</v>
      </c>
      <c r="E505" s="268"/>
      <c r="F505" s="268">
        <f t="shared" si="86"/>
        <v>0</v>
      </c>
      <c r="G505" s="278">
        <f t="shared" si="87"/>
        <v>0</v>
      </c>
      <c r="H505" s="53" t="e">
        <f>#REF!</f>
        <v>#REF!</v>
      </c>
    </row>
    <row r="506" spans="1:8" ht="12.75">
      <c r="A506" s="55"/>
      <c r="B506" s="78" t="s">
        <v>308</v>
      </c>
      <c r="C506" s="41"/>
      <c r="D506" s="268">
        <f>'Budget Detaljerad'!H504</f>
        <v>0</v>
      </c>
      <c r="E506" s="268"/>
      <c r="F506" s="268">
        <f t="shared" si="86"/>
        <v>0</v>
      </c>
      <c r="G506" s="278">
        <f t="shared" si="87"/>
        <v>0</v>
      </c>
      <c r="H506" s="90"/>
    </row>
    <row r="507" spans="1:8" ht="12.75">
      <c r="A507" s="55"/>
      <c r="B507" s="78" t="s">
        <v>529</v>
      </c>
      <c r="C507" s="41"/>
      <c r="D507" s="268">
        <f>'Budget Detaljerad'!H505</f>
        <v>0</v>
      </c>
      <c r="E507" s="268"/>
      <c r="F507" s="268">
        <f t="shared" si="86"/>
        <v>0</v>
      </c>
      <c r="G507" s="278">
        <f t="shared" si="87"/>
        <v>0</v>
      </c>
      <c r="H507" s="89"/>
    </row>
    <row r="508" spans="1:8" ht="12.75">
      <c r="A508" s="55"/>
      <c r="B508" s="78" t="s">
        <v>531</v>
      </c>
      <c r="C508" s="41"/>
      <c r="D508" s="268">
        <f>'Budget Detaljerad'!H506</f>
        <v>0</v>
      </c>
      <c r="E508" s="268"/>
      <c r="F508" s="268">
        <f t="shared" si="86"/>
        <v>0</v>
      </c>
      <c r="G508" s="278">
        <f t="shared" si="87"/>
        <v>0</v>
      </c>
      <c r="H508" s="21"/>
    </row>
    <row r="509" spans="1:8" ht="12.75">
      <c r="A509" s="55"/>
      <c r="B509" s="78" t="s">
        <v>530</v>
      </c>
      <c r="C509" s="41"/>
      <c r="D509" s="268">
        <f>'Budget Detaljerad'!H507</f>
        <v>0</v>
      </c>
      <c r="E509" s="268"/>
      <c r="F509" s="268">
        <f t="shared" si="86"/>
        <v>0</v>
      </c>
      <c r="G509" s="278">
        <f t="shared" si="87"/>
        <v>0</v>
      </c>
      <c r="H509" s="21"/>
    </row>
    <row r="510" spans="1:8" ht="12.75">
      <c r="A510" s="55"/>
      <c r="B510" s="78" t="s">
        <v>309</v>
      </c>
      <c r="C510" s="41"/>
      <c r="D510" s="268">
        <f>'Budget Detaljerad'!H508</f>
        <v>0</v>
      </c>
      <c r="E510" s="268"/>
      <c r="F510" s="268">
        <f t="shared" si="86"/>
        <v>0</v>
      </c>
      <c r="G510" s="278">
        <f t="shared" si="87"/>
        <v>0</v>
      </c>
      <c r="H510" s="21"/>
    </row>
    <row r="511" spans="1:8" ht="12.75">
      <c r="A511" s="55"/>
      <c r="B511" s="78" t="s">
        <v>310</v>
      </c>
      <c r="C511" s="41"/>
      <c r="D511" s="268">
        <f>'Budget Detaljerad'!H509</f>
        <v>0</v>
      </c>
      <c r="E511" s="268"/>
      <c r="F511" s="268">
        <f t="shared" si="86"/>
        <v>0</v>
      </c>
      <c r="G511" s="278">
        <f t="shared" si="87"/>
        <v>0</v>
      </c>
      <c r="H511" s="21"/>
    </row>
    <row r="512" spans="1:8" ht="12.75">
      <c r="A512" s="55"/>
      <c r="B512" s="78" t="s">
        <v>311</v>
      </c>
      <c r="C512" s="41"/>
      <c r="D512" s="268">
        <f>'Budget Detaljerad'!H510</f>
        <v>0</v>
      </c>
      <c r="E512" s="268"/>
      <c r="F512" s="268">
        <f t="shared" si="86"/>
        <v>0</v>
      </c>
      <c r="G512" s="278">
        <f t="shared" si="87"/>
        <v>0</v>
      </c>
      <c r="H512" s="21"/>
    </row>
    <row r="513" spans="1:8" ht="12.75">
      <c r="A513" s="55"/>
      <c r="B513" s="78" t="s">
        <v>312</v>
      </c>
      <c r="C513" s="41"/>
      <c r="D513" s="268">
        <f>'Budget Detaljerad'!H511</f>
        <v>0</v>
      </c>
      <c r="E513" s="268"/>
      <c r="F513" s="268">
        <f t="shared" si="86"/>
        <v>0</v>
      </c>
      <c r="G513" s="278">
        <f t="shared" si="87"/>
        <v>0</v>
      </c>
      <c r="H513" s="21"/>
    </row>
    <row r="514" spans="1:8" ht="12.75">
      <c r="A514" s="55"/>
      <c r="B514" s="78" t="s">
        <v>313</v>
      </c>
      <c r="C514" s="41"/>
      <c r="D514" s="268">
        <f>'Budget Detaljerad'!H512</f>
        <v>0</v>
      </c>
      <c r="E514" s="268"/>
      <c r="F514" s="268">
        <f t="shared" si="86"/>
        <v>0</v>
      </c>
      <c r="G514" s="278">
        <f t="shared" si="87"/>
        <v>0</v>
      </c>
      <c r="H514" s="21"/>
    </row>
    <row r="515" spans="1:8" ht="12.75">
      <c r="A515" s="55"/>
      <c r="B515" s="127" t="s">
        <v>452</v>
      </c>
      <c r="C515" s="41"/>
      <c r="D515" s="268">
        <f>'Budget Detaljerad'!H513</f>
        <v>0</v>
      </c>
      <c r="E515" s="268"/>
      <c r="F515" s="268">
        <f t="shared" si="86"/>
        <v>0</v>
      </c>
      <c r="G515" s="278">
        <f t="shared" si="87"/>
        <v>0</v>
      </c>
      <c r="H515" s="21"/>
    </row>
    <row r="516" spans="1:8" ht="13.5" thickBot="1">
      <c r="A516" s="55"/>
      <c r="B516" s="78" t="s">
        <v>812</v>
      </c>
      <c r="C516" s="48"/>
      <c r="D516" s="268">
        <f>'Budget Detaljerad'!H514</f>
        <v>0</v>
      </c>
      <c r="E516" s="268"/>
      <c r="F516" s="268">
        <f t="shared" si="86"/>
        <v>0</v>
      </c>
      <c r="G516" s="278">
        <f t="shared" si="87"/>
        <v>0</v>
      </c>
      <c r="H516" s="21"/>
    </row>
    <row r="517" spans="1:8" ht="13.5" thickBot="1">
      <c r="A517" s="55"/>
      <c r="B517" s="133" t="s">
        <v>526</v>
      </c>
      <c r="C517" s="49"/>
      <c r="D517" s="269">
        <f>SUM(D504:D516)</f>
        <v>0</v>
      </c>
      <c r="E517" s="269">
        <f>SUM(E504:E516)</f>
        <v>0</v>
      </c>
      <c r="F517" s="269">
        <f t="shared" si="86"/>
        <v>0</v>
      </c>
      <c r="G517" s="284">
        <f t="shared" si="87"/>
        <v>0</v>
      </c>
      <c r="H517" s="21"/>
    </row>
    <row r="518" spans="1:8" ht="12.75">
      <c r="A518" s="55"/>
      <c r="B518" s="45"/>
      <c r="C518" s="45"/>
      <c r="D518" s="81"/>
      <c r="E518" s="81"/>
      <c r="F518" s="81"/>
      <c r="G518" s="291"/>
      <c r="H518" s="21"/>
    </row>
    <row r="519" spans="1:8" ht="12.75">
      <c r="A519" s="55" t="s">
        <v>496</v>
      </c>
      <c r="B519" s="112" t="s">
        <v>460</v>
      </c>
      <c r="C519" s="113"/>
      <c r="D519" s="20"/>
      <c r="E519" s="20"/>
      <c r="F519" s="20"/>
      <c r="G519" s="292"/>
      <c r="H519" s="21"/>
    </row>
    <row r="520" spans="1:8" ht="13.5" thickBot="1">
      <c r="A520" s="69"/>
      <c r="B520" s="147" t="s">
        <v>242</v>
      </c>
      <c r="C520" s="232"/>
      <c r="D520" s="534"/>
      <c r="E520" s="534"/>
      <c r="F520" s="534"/>
      <c r="G520" s="535"/>
      <c r="H520" s="533" t="e">
        <f>SUM(#REF!)</f>
        <v>#REF!</v>
      </c>
    </row>
    <row r="521" spans="1:8" ht="13.5" thickBot="1">
      <c r="A521" s="55"/>
      <c r="B521" s="103" t="s">
        <v>693</v>
      </c>
      <c r="C521" s="41"/>
      <c r="D521" s="268">
        <f>'Budget Detaljerad'!H519</f>
        <v>0</v>
      </c>
      <c r="E521" s="268"/>
      <c r="F521" s="268">
        <f aca="true" t="shared" si="88" ref="F521:F531">E521-D521</f>
        <v>0</v>
      </c>
      <c r="G521" s="278">
        <f t="shared" si="87"/>
        <v>0</v>
      </c>
      <c r="H521" s="53" t="e">
        <f>#REF!</f>
        <v>#REF!</v>
      </c>
    </row>
    <row r="522" spans="1:8" ht="12.75">
      <c r="A522" s="55"/>
      <c r="B522" s="78" t="s">
        <v>603</v>
      </c>
      <c r="C522" s="41"/>
      <c r="D522" s="268">
        <f>'Budget Detaljerad'!H520</f>
        <v>0</v>
      </c>
      <c r="E522" s="268"/>
      <c r="F522" s="268">
        <f t="shared" si="88"/>
        <v>0</v>
      </c>
      <c r="G522" s="278">
        <f t="shared" si="87"/>
        <v>0</v>
      </c>
      <c r="H522" s="90"/>
    </row>
    <row r="523" spans="1:8" ht="12.75">
      <c r="A523" s="55"/>
      <c r="B523" s="78" t="s">
        <v>604</v>
      </c>
      <c r="C523" s="41"/>
      <c r="D523" s="268">
        <f>'Budget Detaljerad'!H521</f>
        <v>0</v>
      </c>
      <c r="E523" s="268"/>
      <c r="F523" s="268">
        <f t="shared" si="88"/>
        <v>0</v>
      </c>
      <c r="G523" s="278">
        <f t="shared" si="87"/>
        <v>0</v>
      </c>
      <c r="H523" s="89"/>
    </row>
    <row r="524" spans="1:8" ht="12.75">
      <c r="A524" s="55"/>
      <c r="B524" s="78" t="s">
        <v>470</v>
      </c>
      <c r="C524" s="41"/>
      <c r="D524" s="268">
        <f>'Budget Detaljerad'!H522</f>
        <v>0</v>
      </c>
      <c r="E524" s="268"/>
      <c r="F524" s="268">
        <f t="shared" si="88"/>
        <v>0</v>
      </c>
      <c r="G524" s="278">
        <f t="shared" si="87"/>
        <v>0</v>
      </c>
      <c r="H524" s="21"/>
    </row>
    <row r="525" spans="1:8" ht="12.75">
      <c r="A525" s="55"/>
      <c r="B525" s="78" t="s">
        <v>6</v>
      </c>
      <c r="C525" s="41"/>
      <c r="D525" s="268">
        <f>'Budget Detaljerad'!H523</f>
        <v>0</v>
      </c>
      <c r="E525" s="268"/>
      <c r="F525" s="268">
        <f t="shared" si="88"/>
        <v>0</v>
      </c>
      <c r="G525" s="278">
        <f t="shared" si="87"/>
        <v>0</v>
      </c>
      <c r="H525" s="21"/>
    </row>
    <row r="526" spans="1:8" ht="12.75">
      <c r="A526" s="55"/>
      <c r="B526" s="465" t="s">
        <v>244</v>
      </c>
      <c r="C526" s="232"/>
      <c r="D526" s="531"/>
      <c r="E526" s="531"/>
      <c r="F526" s="531"/>
      <c r="G526" s="532"/>
      <c r="H526" s="21"/>
    </row>
    <row r="527" spans="1:8" ht="12.75">
      <c r="A527" s="55"/>
      <c r="B527" s="130" t="s">
        <v>584</v>
      </c>
      <c r="C527" s="41"/>
      <c r="D527" s="268">
        <f>'Budget Detaljerad'!H525</f>
        <v>0</v>
      </c>
      <c r="E527" s="268"/>
      <c r="F527" s="268">
        <f t="shared" si="88"/>
        <v>0</v>
      </c>
      <c r="G527" s="278">
        <f t="shared" si="87"/>
        <v>0</v>
      </c>
      <c r="H527" s="21"/>
    </row>
    <row r="528" spans="1:8" ht="12.75">
      <c r="A528" s="55"/>
      <c r="B528" s="130" t="s">
        <v>7</v>
      </c>
      <c r="C528" s="41"/>
      <c r="D528" s="268">
        <f>'Budget Detaljerad'!H526</f>
        <v>0</v>
      </c>
      <c r="E528" s="268"/>
      <c r="F528" s="268">
        <f t="shared" si="88"/>
        <v>0</v>
      </c>
      <c r="G528" s="278">
        <f t="shared" si="87"/>
        <v>0</v>
      </c>
      <c r="H528" s="21"/>
    </row>
    <row r="529" spans="1:8" ht="12.75">
      <c r="A529" s="55"/>
      <c r="B529" s="130" t="s">
        <v>223</v>
      </c>
      <c r="C529" s="41"/>
      <c r="D529" s="268">
        <f>'Budget Detaljerad'!H527</f>
        <v>0</v>
      </c>
      <c r="E529" s="268"/>
      <c r="F529" s="268">
        <f t="shared" si="88"/>
        <v>0</v>
      </c>
      <c r="G529" s="278">
        <f t="shared" si="87"/>
        <v>0</v>
      </c>
      <c r="H529" s="21"/>
    </row>
    <row r="530" spans="1:8" ht="13.5" thickBot="1">
      <c r="A530" s="55"/>
      <c r="B530" s="78" t="s">
        <v>224</v>
      </c>
      <c r="C530" s="48"/>
      <c r="D530" s="268">
        <f>'Budget Detaljerad'!H528</f>
        <v>0</v>
      </c>
      <c r="E530" s="268"/>
      <c r="F530" s="268">
        <f t="shared" si="88"/>
        <v>0</v>
      </c>
      <c r="G530" s="278">
        <f t="shared" si="87"/>
        <v>0</v>
      </c>
      <c r="H530" s="21"/>
    </row>
    <row r="531" spans="1:8" ht="13.5" thickBot="1">
      <c r="A531" s="55"/>
      <c r="B531" s="133" t="s">
        <v>461</v>
      </c>
      <c r="C531" s="49"/>
      <c r="D531" s="269">
        <f>SUM(D521:D530)</f>
        <v>0</v>
      </c>
      <c r="E531" s="269">
        <f>SUM(E521:E530)</f>
        <v>0</v>
      </c>
      <c r="F531" s="269">
        <f t="shared" si="88"/>
        <v>0</v>
      </c>
      <c r="G531" s="284">
        <f t="shared" si="87"/>
        <v>0</v>
      </c>
      <c r="H531" s="21"/>
    </row>
    <row r="532" spans="1:8" ht="12.75">
      <c r="A532" s="55"/>
      <c r="B532" s="40"/>
      <c r="C532" s="45"/>
      <c r="D532" s="81"/>
      <c r="E532" s="81"/>
      <c r="F532" s="81"/>
      <c r="G532" s="291"/>
      <c r="H532" s="21"/>
    </row>
    <row r="533" spans="1:8" ht="13.5" thickBot="1">
      <c r="A533" s="69" t="s">
        <v>497</v>
      </c>
      <c r="B533" s="112" t="s">
        <v>512</v>
      </c>
      <c r="C533" s="113"/>
      <c r="D533" s="67"/>
      <c r="E533" s="67"/>
      <c r="F533" s="67"/>
      <c r="G533" s="283"/>
      <c r="H533" s="33" t="e">
        <f>SUM(#REF!)</f>
        <v>#REF!</v>
      </c>
    </row>
    <row r="534" spans="1:8" ht="13.5" thickBot="1">
      <c r="A534" s="55"/>
      <c r="B534" s="103" t="s">
        <v>695</v>
      </c>
      <c r="C534" s="41"/>
      <c r="D534" s="268">
        <f>'Budget Detaljerad'!H532</f>
        <v>0</v>
      </c>
      <c r="E534" s="268"/>
      <c r="F534" s="268">
        <f aca="true" t="shared" si="89" ref="F534:F548">E534-D534</f>
        <v>0</v>
      </c>
      <c r="G534" s="278">
        <f aca="true" t="shared" si="90" ref="G534:G548">IF(D534=0,0,F534/D534)</f>
        <v>0</v>
      </c>
      <c r="H534" s="53" t="e">
        <f>#REF!</f>
        <v>#REF!</v>
      </c>
    </row>
    <row r="535" spans="1:8" ht="12.75">
      <c r="A535" s="55"/>
      <c r="B535" s="78" t="s">
        <v>597</v>
      </c>
      <c r="C535" s="41"/>
      <c r="D535" s="268">
        <f>'Budget Detaljerad'!H533</f>
        <v>0</v>
      </c>
      <c r="E535" s="268"/>
      <c r="F535" s="268">
        <f t="shared" si="89"/>
        <v>0</v>
      </c>
      <c r="G535" s="278">
        <f t="shared" si="90"/>
        <v>0</v>
      </c>
      <c r="H535" s="54"/>
    </row>
    <row r="536" spans="1:8" ht="12.75">
      <c r="A536" s="55"/>
      <c r="B536" s="78" t="s">
        <v>296</v>
      </c>
      <c r="C536" s="367"/>
      <c r="D536" s="268">
        <f>'Budget Detaljerad'!H534</f>
        <v>0</v>
      </c>
      <c r="E536" s="531"/>
      <c r="F536" s="268">
        <f>E536-D536</f>
        <v>0</v>
      </c>
      <c r="G536" s="278">
        <f>IF(D536=0,0,F536/D536)</f>
        <v>0</v>
      </c>
      <c r="H536" s="89"/>
    </row>
    <row r="537" spans="1:8" ht="12.75">
      <c r="A537" s="55"/>
      <c r="B537" s="130" t="s">
        <v>598</v>
      </c>
      <c r="C537" s="41"/>
      <c r="D537" s="268">
        <f>'Budget Detaljerad'!H535</f>
        <v>0</v>
      </c>
      <c r="E537" s="268"/>
      <c r="F537" s="268">
        <f t="shared" si="89"/>
        <v>0</v>
      </c>
      <c r="G537" s="278">
        <f t="shared" si="90"/>
        <v>0</v>
      </c>
      <c r="H537" s="21"/>
    </row>
    <row r="538" spans="1:8" ht="12.75">
      <c r="A538" s="55"/>
      <c r="B538" s="78" t="s">
        <v>599</v>
      </c>
      <c r="C538" s="41"/>
      <c r="D538" s="268">
        <f>'Budget Detaljerad'!H536</f>
        <v>0</v>
      </c>
      <c r="E538" s="268"/>
      <c r="F538" s="268">
        <f t="shared" si="89"/>
        <v>0</v>
      </c>
      <c r="G538" s="278">
        <f t="shared" si="90"/>
        <v>0</v>
      </c>
      <c r="H538" s="21"/>
    </row>
    <row r="539" spans="1:8" ht="12.75">
      <c r="A539" s="55"/>
      <c r="B539" s="78" t="s">
        <v>600</v>
      </c>
      <c r="C539" s="41"/>
      <c r="D539" s="268">
        <f>'Budget Detaljerad'!H537</f>
        <v>0</v>
      </c>
      <c r="E539" s="268"/>
      <c r="F539" s="268">
        <f t="shared" si="89"/>
        <v>0</v>
      </c>
      <c r="G539" s="278">
        <f t="shared" si="90"/>
        <v>0</v>
      </c>
      <c r="H539" s="21"/>
    </row>
    <row r="540" spans="1:8" ht="12.75">
      <c r="A540" s="55"/>
      <c r="B540" s="78" t="s">
        <v>727</v>
      </c>
      <c r="C540" s="41"/>
      <c r="D540" s="268">
        <f>'Budget Detaljerad'!H538</f>
        <v>0</v>
      </c>
      <c r="E540" s="268"/>
      <c r="F540" s="268">
        <f t="shared" si="89"/>
        <v>0</v>
      </c>
      <c r="G540" s="278">
        <f t="shared" si="90"/>
        <v>0</v>
      </c>
      <c r="H540" s="21"/>
    </row>
    <row r="541" spans="1:8" ht="12.75">
      <c r="A541" s="55"/>
      <c r="B541" s="78" t="s">
        <v>728</v>
      </c>
      <c r="C541" s="41"/>
      <c r="D541" s="268">
        <f>'Budget Detaljerad'!H539</f>
        <v>0</v>
      </c>
      <c r="E541" s="268"/>
      <c r="F541" s="268">
        <f t="shared" si="89"/>
        <v>0</v>
      </c>
      <c r="G541" s="278">
        <f t="shared" si="90"/>
        <v>0</v>
      </c>
      <c r="H541" s="21"/>
    </row>
    <row r="542" spans="1:8" ht="12.75">
      <c r="A542" s="55"/>
      <c r="B542" s="127" t="s">
        <v>696</v>
      </c>
      <c r="C542" s="41"/>
      <c r="D542" s="268">
        <f>'Budget Detaljerad'!H540</f>
        <v>0</v>
      </c>
      <c r="E542" s="268"/>
      <c r="F542" s="268">
        <f t="shared" si="89"/>
        <v>0</v>
      </c>
      <c r="G542" s="278">
        <f t="shared" si="90"/>
        <v>0</v>
      </c>
      <c r="H542" s="21"/>
    </row>
    <row r="543" spans="1:8" ht="12.75">
      <c r="A543" s="55"/>
      <c r="B543" s="78" t="s">
        <v>605</v>
      </c>
      <c r="C543" s="41"/>
      <c r="D543" s="268">
        <f>'Budget Detaljerad'!H541</f>
        <v>0</v>
      </c>
      <c r="E543" s="268"/>
      <c r="F543" s="268">
        <f t="shared" si="89"/>
        <v>0</v>
      </c>
      <c r="G543" s="278">
        <f t="shared" si="90"/>
        <v>0</v>
      </c>
      <c r="H543" s="21"/>
    </row>
    <row r="544" spans="1:8" ht="13.5" thickBot="1">
      <c r="A544" s="69"/>
      <c r="B544" s="127" t="s">
        <v>471</v>
      </c>
      <c r="C544" s="41"/>
      <c r="D544" s="268">
        <f>'Budget Detaljerad'!H542</f>
        <v>0</v>
      </c>
      <c r="E544" s="268"/>
      <c r="F544" s="268">
        <f t="shared" si="89"/>
        <v>0</v>
      </c>
      <c r="G544" s="278">
        <f t="shared" si="90"/>
        <v>0</v>
      </c>
      <c r="H544" s="33" t="e">
        <f>SUM(#REF!)</f>
        <v>#REF!</v>
      </c>
    </row>
    <row r="545" spans="1:8" ht="13.5" thickBot="1">
      <c r="A545" s="55"/>
      <c r="B545" s="127" t="s">
        <v>472</v>
      </c>
      <c r="C545" s="41"/>
      <c r="D545" s="268">
        <f>'Budget Detaljerad'!H543</f>
        <v>0</v>
      </c>
      <c r="E545" s="268"/>
      <c r="F545" s="268">
        <f t="shared" si="89"/>
        <v>0</v>
      </c>
      <c r="G545" s="278">
        <f t="shared" si="90"/>
        <v>0</v>
      </c>
      <c r="H545" s="53" t="e">
        <f>#REF!</f>
        <v>#REF!</v>
      </c>
    </row>
    <row r="546" spans="1:8" ht="12.75">
      <c r="A546" s="55"/>
      <c r="B546" s="78" t="s">
        <v>697</v>
      </c>
      <c r="C546" s="41"/>
      <c r="D546" s="268">
        <f>'Budget Detaljerad'!H544</f>
        <v>0</v>
      </c>
      <c r="E546" s="268"/>
      <c r="F546" s="268">
        <f t="shared" si="89"/>
        <v>0</v>
      </c>
      <c r="G546" s="278">
        <f t="shared" si="90"/>
        <v>0</v>
      </c>
      <c r="H546" s="90"/>
    </row>
    <row r="547" spans="1:8" ht="13.5" thickBot="1">
      <c r="A547" s="55"/>
      <c r="B547" s="127" t="s">
        <v>694</v>
      </c>
      <c r="C547" s="48"/>
      <c r="D547" s="268">
        <f>'Budget Detaljerad'!H545</f>
        <v>0</v>
      </c>
      <c r="E547" s="268"/>
      <c r="F547" s="268">
        <f t="shared" si="89"/>
        <v>0</v>
      </c>
      <c r="G547" s="278">
        <f t="shared" si="90"/>
        <v>0</v>
      </c>
      <c r="H547" s="89"/>
    </row>
    <row r="548" spans="1:8" ht="13.5" thickBot="1">
      <c r="A548" s="55"/>
      <c r="B548" s="133" t="s">
        <v>368</v>
      </c>
      <c r="C548" s="49"/>
      <c r="D548" s="269">
        <f>SUM(D534:D547)</f>
        <v>0</v>
      </c>
      <c r="E548" s="269">
        <f>SUM(E534:E547)</f>
        <v>0</v>
      </c>
      <c r="F548" s="269">
        <f t="shared" si="89"/>
        <v>0</v>
      </c>
      <c r="G548" s="284">
        <f t="shared" si="90"/>
        <v>0</v>
      </c>
      <c r="H548" s="21"/>
    </row>
    <row r="549" spans="1:8" ht="12.75">
      <c r="A549" s="55"/>
      <c r="B549" s="40"/>
      <c r="C549" s="45"/>
      <c r="D549" s="81"/>
      <c r="E549" s="81"/>
      <c r="F549" s="81"/>
      <c r="G549" s="291"/>
      <c r="H549" s="21"/>
    </row>
    <row r="550" spans="1:8" ht="12.75">
      <c r="A550" s="55" t="s">
        <v>498</v>
      </c>
      <c r="B550" s="112" t="s">
        <v>698</v>
      </c>
      <c r="C550" s="113"/>
      <c r="D550" s="67"/>
      <c r="E550" s="67"/>
      <c r="F550" s="67"/>
      <c r="G550" s="283"/>
      <c r="H550" s="21"/>
    </row>
    <row r="551" spans="1:8" ht="12.75">
      <c r="A551" s="55"/>
      <c r="B551" s="103" t="s">
        <v>700</v>
      </c>
      <c r="C551" s="41"/>
      <c r="D551" s="268">
        <f>'Budget Detaljerad'!H549</f>
        <v>0</v>
      </c>
      <c r="E551" s="268"/>
      <c r="F551" s="268">
        <f aca="true" t="shared" si="91" ref="F551:F561">E551-D551</f>
        <v>0</v>
      </c>
      <c r="G551" s="278">
        <f>IF(D551=0,0,F551/D551)</f>
        <v>0</v>
      </c>
      <c r="H551" s="21"/>
    </row>
    <row r="552" spans="1:8" ht="12.75">
      <c r="A552" s="55"/>
      <c r="B552" s="78" t="s">
        <v>369</v>
      </c>
      <c r="C552" s="41"/>
      <c r="D552" s="268">
        <f>'Budget Detaljerad'!H550</f>
        <v>0</v>
      </c>
      <c r="E552" s="268"/>
      <c r="F552" s="268">
        <f t="shared" si="91"/>
        <v>0</v>
      </c>
      <c r="G552" s="278">
        <f aca="true" t="shared" si="92" ref="G552:G561">IF(D552=0,0,F552/D552)</f>
        <v>0</v>
      </c>
      <c r="H552" s="21"/>
    </row>
    <row r="553" spans="1:8" ht="12.75">
      <c r="A553" s="55"/>
      <c r="B553" s="78" t="s">
        <v>136</v>
      </c>
      <c r="C553" s="41"/>
      <c r="D553" s="268">
        <f>'Budget Detaljerad'!H551</f>
        <v>0</v>
      </c>
      <c r="E553" s="268"/>
      <c r="F553" s="268">
        <f t="shared" si="91"/>
        <v>0</v>
      </c>
      <c r="G553" s="278">
        <f t="shared" si="92"/>
        <v>0</v>
      </c>
      <c r="H553" s="21"/>
    </row>
    <row r="554" spans="1:8" ht="12.75">
      <c r="A554" s="55"/>
      <c r="B554" s="127" t="s">
        <v>596</v>
      </c>
      <c r="C554" s="41"/>
      <c r="D554" s="268">
        <f>'Budget Detaljerad'!H552</f>
        <v>0</v>
      </c>
      <c r="E554" s="268"/>
      <c r="F554" s="268">
        <f t="shared" si="91"/>
        <v>0</v>
      </c>
      <c r="G554" s="278">
        <f t="shared" si="92"/>
        <v>0</v>
      </c>
      <c r="H554" s="21"/>
    </row>
    <row r="555" spans="1:8" ht="12.75">
      <c r="A555" s="55"/>
      <c r="B555" s="78" t="s">
        <v>665</v>
      </c>
      <c r="C555" s="41"/>
      <c r="D555" s="268">
        <f>'Budget Detaljerad'!H553</f>
        <v>0</v>
      </c>
      <c r="E555" s="268"/>
      <c r="F555" s="268">
        <f t="shared" si="91"/>
        <v>0</v>
      </c>
      <c r="G555" s="278">
        <f t="shared" si="92"/>
        <v>0</v>
      </c>
      <c r="H555" s="21"/>
    </row>
    <row r="556" spans="1:8" ht="12.75">
      <c r="A556" s="55"/>
      <c r="B556" s="78" t="s">
        <v>666</v>
      </c>
      <c r="C556" s="41"/>
      <c r="D556" s="268">
        <f>'Budget Detaljerad'!H554</f>
        <v>0</v>
      </c>
      <c r="E556" s="268"/>
      <c r="F556" s="268">
        <f t="shared" si="91"/>
        <v>0</v>
      </c>
      <c r="G556" s="278">
        <f t="shared" si="92"/>
        <v>0</v>
      </c>
      <c r="H556" s="21"/>
    </row>
    <row r="557" spans="1:8" ht="12.75">
      <c r="A557" s="55"/>
      <c r="B557" s="78" t="s">
        <v>589</v>
      </c>
      <c r="C557" s="41"/>
      <c r="D557" s="268">
        <f>'Budget Detaljerad'!H555</f>
        <v>0</v>
      </c>
      <c r="E557" s="268"/>
      <c r="F557" s="268">
        <f t="shared" si="91"/>
        <v>0</v>
      </c>
      <c r="G557" s="278">
        <f t="shared" si="92"/>
        <v>0</v>
      </c>
      <c r="H557" s="21"/>
    </row>
    <row r="558" spans="1:8" ht="13.5" thickBot="1">
      <c r="A558" s="69"/>
      <c r="B558" s="78" t="s">
        <v>590</v>
      </c>
      <c r="C558" s="41"/>
      <c r="D558" s="268">
        <f>'Budget Detaljerad'!H556</f>
        <v>0</v>
      </c>
      <c r="E558" s="268"/>
      <c r="F558" s="268">
        <f t="shared" si="91"/>
        <v>0</v>
      </c>
      <c r="G558" s="278">
        <f t="shared" si="92"/>
        <v>0</v>
      </c>
      <c r="H558" s="33" t="e">
        <f>SUM(#REF!)</f>
        <v>#REF!</v>
      </c>
    </row>
    <row r="559" spans="1:8" ht="13.5" thickBot="1">
      <c r="A559" s="55"/>
      <c r="B559" s="127" t="s">
        <v>591</v>
      </c>
      <c r="C559" s="41"/>
      <c r="D559" s="268">
        <f>'Budget Detaljerad'!H557</f>
        <v>0</v>
      </c>
      <c r="E559" s="268"/>
      <c r="F559" s="268">
        <f t="shared" si="91"/>
        <v>0</v>
      </c>
      <c r="G559" s="278">
        <f t="shared" si="92"/>
        <v>0</v>
      </c>
      <c r="H559" s="53" t="e">
        <f>#REF!</f>
        <v>#REF!</v>
      </c>
    </row>
    <row r="560" spans="1:8" ht="13.5" thickBot="1">
      <c r="A560" s="55"/>
      <c r="B560" s="78" t="s">
        <v>592</v>
      </c>
      <c r="C560" s="48"/>
      <c r="D560" s="268">
        <f>'Budget Detaljerad'!H558</f>
        <v>0</v>
      </c>
      <c r="E560" s="268"/>
      <c r="F560" s="268">
        <f t="shared" si="91"/>
        <v>0</v>
      </c>
      <c r="G560" s="278">
        <f t="shared" si="92"/>
        <v>0</v>
      </c>
      <c r="H560" s="90"/>
    </row>
    <row r="561" spans="1:8" ht="13.5" thickBot="1">
      <c r="A561" s="55"/>
      <c r="B561" s="133" t="s">
        <v>699</v>
      </c>
      <c r="C561" s="49"/>
      <c r="D561" s="269">
        <f>SUM(D551:D560)</f>
        <v>0</v>
      </c>
      <c r="E561" s="269">
        <f>SUM(E551:E560)</f>
        <v>0</v>
      </c>
      <c r="F561" s="269">
        <f t="shared" si="91"/>
        <v>0</v>
      </c>
      <c r="G561" s="284">
        <f t="shared" si="92"/>
        <v>0</v>
      </c>
      <c r="H561" s="89"/>
    </row>
    <row r="562" spans="1:8" ht="12.75">
      <c r="A562" s="55"/>
      <c r="B562" s="40"/>
      <c r="C562" s="45"/>
      <c r="D562" s="81"/>
      <c r="E562" s="81"/>
      <c r="F562" s="81"/>
      <c r="G562" s="291"/>
      <c r="H562" s="21"/>
    </row>
    <row r="563" spans="1:8" ht="12.75">
      <c r="A563" s="55" t="s">
        <v>499</v>
      </c>
      <c r="B563" s="112" t="s">
        <v>117</v>
      </c>
      <c r="C563" s="113"/>
      <c r="D563" s="67"/>
      <c r="E563" s="67"/>
      <c r="F563" s="67"/>
      <c r="G563" s="283"/>
      <c r="H563" s="21"/>
    </row>
    <row r="564" spans="1:8" ht="12.75">
      <c r="A564" s="55"/>
      <c r="B564" s="103" t="s">
        <v>26</v>
      </c>
      <c r="C564" s="41"/>
      <c r="D564" s="268">
        <f>'Budget Detaljerad'!H562</f>
        <v>0</v>
      </c>
      <c r="E564" s="268"/>
      <c r="F564" s="268">
        <f aca="true" t="shared" si="93" ref="F564:F571">E564-D564</f>
        <v>0</v>
      </c>
      <c r="G564" s="278">
        <f aca="true" t="shared" si="94" ref="G564:G571">IF(D564=0,0,F564/D564)</f>
        <v>0</v>
      </c>
      <c r="H564" s="21"/>
    </row>
    <row r="565" spans="1:8" ht="12.75">
      <c r="A565" s="55"/>
      <c r="B565" s="78" t="s">
        <v>27</v>
      </c>
      <c r="C565" s="41"/>
      <c r="D565" s="268">
        <f>'Budget Detaljerad'!H563</f>
        <v>0</v>
      </c>
      <c r="E565" s="268"/>
      <c r="F565" s="268">
        <f t="shared" si="93"/>
        <v>0</v>
      </c>
      <c r="G565" s="278">
        <f t="shared" si="94"/>
        <v>0</v>
      </c>
      <c r="H565" s="21"/>
    </row>
    <row r="566" spans="1:8" ht="12.75">
      <c r="A566" s="55"/>
      <c r="B566" s="78" t="s">
        <v>28</v>
      </c>
      <c r="C566" s="41"/>
      <c r="D566" s="268">
        <f>'Budget Detaljerad'!H564</f>
        <v>0</v>
      </c>
      <c r="E566" s="268"/>
      <c r="F566" s="268">
        <f t="shared" si="93"/>
        <v>0</v>
      </c>
      <c r="G566" s="278">
        <f t="shared" si="94"/>
        <v>0</v>
      </c>
      <c r="H566" s="21"/>
    </row>
    <row r="567" spans="1:8" ht="12.75">
      <c r="A567" s="55"/>
      <c r="B567" s="78" t="s">
        <v>29</v>
      </c>
      <c r="C567" s="41"/>
      <c r="D567" s="268">
        <f>'Budget Detaljerad'!H565</f>
        <v>0</v>
      </c>
      <c r="E567" s="268"/>
      <c r="F567" s="268">
        <f t="shared" si="93"/>
        <v>0</v>
      </c>
      <c r="G567" s="278">
        <f t="shared" si="94"/>
        <v>0</v>
      </c>
      <c r="H567" s="21"/>
    </row>
    <row r="568" spans="1:8" ht="12.75">
      <c r="A568" s="55"/>
      <c r="B568" s="127" t="s">
        <v>30</v>
      </c>
      <c r="C568" s="41"/>
      <c r="D568" s="268">
        <f>'Budget Detaljerad'!H566</f>
        <v>0</v>
      </c>
      <c r="E568" s="268"/>
      <c r="F568" s="268">
        <f t="shared" si="93"/>
        <v>0</v>
      </c>
      <c r="G568" s="278">
        <f t="shared" si="94"/>
        <v>0</v>
      </c>
      <c r="H568" s="21"/>
    </row>
    <row r="569" spans="1:8" ht="12.75">
      <c r="A569" s="55"/>
      <c r="B569" s="127" t="s">
        <v>375</v>
      </c>
      <c r="C569" s="41"/>
      <c r="D569" s="268">
        <f>'Budget Detaljerad'!H567</f>
        <v>0</v>
      </c>
      <c r="E569" s="268"/>
      <c r="F569" s="268">
        <f t="shared" si="93"/>
        <v>0</v>
      </c>
      <c r="G569" s="278">
        <f t="shared" si="94"/>
        <v>0</v>
      </c>
      <c r="H569" s="21"/>
    </row>
    <row r="570" spans="1:8" ht="12.75">
      <c r="A570" s="55"/>
      <c r="B570" s="78" t="s">
        <v>150</v>
      </c>
      <c r="C570" s="41"/>
      <c r="D570" s="268">
        <f>'Budget Detaljerad'!H568</f>
        <v>0</v>
      </c>
      <c r="E570" s="268"/>
      <c r="F570" s="268">
        <f t="shared" si="93"/>
        <v>0</v>
      </c>
      <c r="G570" s="278">
        <f t="shared" si="94"/>
        <v>0</v>
      </c>
      <c r="H570" s="21"/>
    </row>
    <row r="571" spans="1:8" ht="13.5" thickBot="1">
      <c r="A571" s="69"/>
      <c r="B571" s="127" t="s">
        <v>151</v>
      </c>
      <c r="C571" s="45"/>
      <c r="D571" s="268">
        <f>'Budget Detaljerad'!H570</f>
        <v>0</v>
      </c>
      <c r="E571" s="268"/>
      <c r="F571" s="268">
        <f t="shared" si="93"/>
        <v>0</v>
      </c>
      <c r="G571" s="278">
        <f t="shared" si="94"/>
        <v>0</v>
      </c>
      <c r="H571" s="33" t="e">
        <f>SUM(#REF!)</f>
        <v>#REF!</v>
      </c>
    </row>
    <row r="572" spans="1:8" ht="13.5" thickBot="1">
      <c r="A572" s="55"/>
      <c r="B572" s="134" t="s">
        <v>247</v>
      </c>
      <c r="C572" s="536"/>
      <c r="D572" s="268">
        <f>'Budget Detaljerad'!H571</f>
        <v>0</v>
      </c>
      <c r="E572" s="268"/>
      <c r="F572" s="268">
        <f>E572-D572</f>
        <v>0</v>
      </c>
      <c r="G572" s="278">
        <f>IF(D572=0,0,F572/D572)</f>
        <v>0</v>
      </c>
      <c r="H572" s="53" t="e">
        <f>#REF!</f>
        <v>#REF!</v>
      </c>
    </row>
    <row r="573" spans="1:8" ht="13.5" thickBot="1">
      <c r="A573" s="55"/>
      <c r="B573" s="133" t="s">
        <v>118</v>
      </c>
      <c r="C573" s="49"/>
      <c r="D573" s="269">
        <f>SUM(D564:D572)</f>
        <v>0</v>
      </c>
      <c r="E573" s="269">
        <f>SUM(E564:E572)</f>
        <v>0</v>
      </c>
      <c r="F573" s="269">
        <f>E573-D573</f>
        <v>0</v>
      </c>
      <c r="G573" s="284">
        <f>IF(D573=0,0,F573/D573)</f>
        <v>0</v>
      </c>
      <c r="H573" s="90"/>
    </row>
    <row r="574" spans="1:8" ht="12.75">
      <c r="A574" s="1"/>
      <c r="B574" s="40"/>
      <c r="C574" s="45"/>
      <c r="D574" s="81"/>
      <c r="E574" s="81"/>
      <c r="F574" s="81"/>
      <c r="G574" s="291"/>
      <c r="H574" s="89"/>
    </row>
    <row r="575" spans="1:8" ht="12.75">
      <c r="A575" s="1" t="s">
        <v>500</v>
      </c>
      <c r="B575" s="112" t="s">
        <v>447</v>
      </c>
      <c r="C575" s="113"/>
      <c r="D575" s="67"/>
      <c r="E575" s="67"/>
      <c r="F575" s="67">
        <f>D575-E575</f>
        <v>0</v>
      </c>
      <c r="G575" s="283"/>
      <c r="H575" s="26"/>
    </row>
    <row r="576" spans="1:8" ht="12.75">
      <c r="A576" s="1"/>
      <c r="B576" s="103" t="s">
        <v>152</v>
      </c>
      <c r="C576" s="41"/>
      <c r="D576" s="268">
        <f>'Budget Detaljerad'!H574</f>
        <v>0</v>
      </c>
      <c r="E576" s="268"/>
      <c r="F576" s="268">
        <f aca="true" t="shared" si="95" ref="F576:F587">E576-D576</f>
        <v>0</v>
      </c>
      <c r="G576" s="278">
        <f aca="true" t="shared" si="96" ref="G576:G587">IF(D576=0,0,F576/D576)</f>
        <v>0</v>
      </c>
      <c r="H576" s="27"/>
    </row>
    <row r="577" spans="1:8" ht="12.75">
      <c r="A577" s="1"/>
      <c r="B577" s="78" t="s">
        <v>153</v>
      </c>
      <c r="C577" s="41"/>
      <c r="D577" s="268">
        <f>'Budget Detaljerad'!H575</f>
        <v>0</v>
      </c>
      <c r="E577" s="268"/>
      <c r="F577" s="268">
        <f t="shared" si="95"/>
        <v>0</v>
      </c>
      <c r="G577" s="278">
        <f t="shared" si="96"/>
        <v>0</v>
      </c>
      <c r="H577" s="27"/>
    </row>
    <row r="578" spans="1:8" ht="12.75">
      <c r="A578" s="1"/>
      <c r="B578" s="78" t="s">
        <v>154</v>
      </c>
      <c r="C578" s="41"/>
      <c r="D578" s="268">
        <f>'Budget Detaljerad'!H576</f>
        <v>0</v>
      </c>
      <c r="E578" s="268"/>
      <c r="F578" s="268">
        <f t="shared" si="95"/>
        <v>0</v>
      </c>
      <c r="G578" s="278">
        <f t="shared" si="96"/>
        <v>0</v>
      </c>
      <c r="H578" s="27"/>
    </row>
    <row r="579" spans="1:8" ht="12.75">
      <c r="A579" s="1"/>
      <c r="B579" s="78" t="s">
        <v>155</v>
      </c>
      <c r="C579" s="41"/>
      <c r="D579" s="268">
        <f>'Budget Detaljerad'!H577</f>
        <v>0</v>
      </c>
      <c r="E579" s="268"/>
      <c r="F579" s="268">
        <f t="shared" si="95"/>
        <v>0</v>
      </c>
      <c r="G579" s="278">
        <f t="shared" si="96"/>
        <v>0</v>
      </c>
      <c r="H579" s="27"/>
    </row>
    <row r="580" spans="1:8" ht="12.75">
      <c r="A580" s="1"/>
      <c r="B580" s="78" t="s">
        <v>269</v>
      </c>
      <c r="C580" s="41"/>
      <c r="D580" s="268">
        <f>'Budget Detaljerad'!H578</f>
        <v>0</v>
      </c>
      <c r="E580" s="268"/>
      <c r="F580" s="268">
        <f t="shared" si="95"/>
        <v>0</v>
      </c>
      <c r="G580" s="278">
        <f t="shared" si="96"/>
        <v>0</v>
      </c>
      <c r="H580" s="27"/>
    </row>
    <row r="581" spans="1:8" ht="12.75">
      <c r="A581" s="1"/>
      <c r="B581" s="78" t="s">
        <v>270</v>
      </c>
      <c r="C581" s="41"/>
      <c r="D581" s="268">
        <f>'Budget Detaljerad'!H579</f>
        <v>0</v>
      </c>
      <c r="E581" s="268"/>
      <c r="F581" s="268">
        <f t="shared" si="95"/>
        <v>0</v>
      </c>
      <c r="G581" s="278">
        <f t="shared" si="96"/>
        <v>0</v>
      </c>
      <c r="H581" s="27"/>
    </row>
    <row r="582" spans="1:8" ht="12.75">
      <c r="A582" s="1"/>
      <c r="B582" s="78" t="s">
        <v>271</v>
      </c>
      <c r="C582" s="41"/>
      <c r="D582" s="268">
        <f>'Budget Detaljerad'!H580</f>
        <v>0</v>
      </c>
      <c r="E582" s="268"/>
      <c r="F582" s="268">
        <f t="shared" si="95"/>
        <v>0</v>
      </c>
      <c r="G582" s="278">
        <f t="shared" si="96"/>
        <v>0</v>
      </c>
      <c r="H582" s="27"/>
    </row>
    <row r="583" spans="1:8" ht="12.75">
      <c r="A583" s="1"/>
      <c r="B583" s="78" t="s">
        <v>272</v>
      </c>
      <c r="C583" s="41"/>
      <c r="D583" s="268">
        <f>'Budget Detaljerad'!H581</f>
        <v>0</v>
      </c>
      <c r="E583" s="268"/>
      <c r="F583" s="268">
        <f t="shared" si="95"/>
        <v>0</v>
      </c>
      <c r="G583" s="278">
        <f t="shared" si="96"/>
        <v>0</v>
      </c>
      <c r="H583" s="27"/>
    </row>
    <row r="584" spans="1:8" ht="12.75">
      <c r="A584" s="1"/>
      <c r="B584" s="78" t="s">
        <v>273</v>
      </c>
      <c r="C584" s="41"/>
      <c r="D584" s="268">
        <f>'Budget Detaljerad'!H582</f>
        <v>0</v>
      </c>
      <c r="E584" s="268"/>
      <c r="F584" s="268">
        <f t="shared" si="95"/>
        <v>0</v>
      </c>
      <c r="G584" s="278">
        <f t="shared" si="96"/>
        <v>0</v>
      </c>
      <c r="H584" s="27"/>
    </row>
    <row r="585" spans="1:8" ht="12.75">
      <c r="A585" s="1"/>
      <c r="B585" s="127" t="s">
        <v>262</v>
      </c>
      <c r="C585" s="41"/>
      <c r="D585" s="268">
        <f>'Budget Detaljerad'!H583</f>
        <v>0</v>
      </c>
      <c r="E585" s="268"/>
      <c r="F585" s="268">
        <f t="shared" si="95"/>
        <v>0</v>
      </c>
      <c r="G585" s="278">
        <f t="shared" si="96"/>
        <v>0</v>
      </c>
      <c r="H585" s="27"/>
    </row>
    <row r="586" spans="1:8" ht="13.5" thickBot="1">
      <c r="A586" s="1"/>
      <c r="B586" s="127" t="s">
        <v>314</v>
      </c>
      <c r="C586" s="48"/>
      <c r="D586" s="268">
        <f>'Budget Detaljerad'!H584</f>
        <v>0</v>
      </c>
      <c r="E586" s="268"/>
      <c r="F586" s="268">
        <f t="shared" si="95"/>
        <v>0</v>
      </c>
      <c r="G586" s="278">
        <f t="shared" si="96"/>
        <v>0</v>
      </c>
      <c r="H586" s="27"/>
    </row>
    <row r="587" spans="1:8" ht="13.5" thickBot="1">
      <c r="A587" s="1"/>
      <c r="B587" s="133" t="s">
        <v>315</v>
      </c>
      <c r="C587" s="49"/>
      <c r="D587" s="269">
        <f>SUM(D576:D586)</f>
        <v>0</v>
      </c>
      <c r="E587" s="269">
        <f>SUM(E576:E586)</f>
        <v>0</v>
      </c>
      <c r="F587" s="269">
        <f t="shared" si="95"/>
        <v>0</v>
      </c>
      <c r="G587" s="284">
        <f t="shared" si="96"/>
        <v>0</v>
      </c>
      <c r="H587" s="27"/>
    </row>
    <row r="588" spans="1:8" ht="12.75">
      <c r="A588" s="1"/>
      <c r="B588" s="40"/>
      <c r="C588" s="45"/>
      <c r="D588" s="81"/>
      <c r="E588" s="81"/>
      <c r="F588" s="81"/>
      <c r="G588" s="291"/>
      <c r="H588" s="27"/>
    </row>
    <row r="589" spans="1:8" ht="12.75">
      <c r="A589" s="1" t="s">
        <v>501</v>
      </c>
      <c r="B589" s="112" t="s">
        <v>212</v>
      </c>
      <c r="C589" s="113"/>
      <c r="D589" s="67"/>
      <c r="E589" s="67"/>
      <c r="F589" s="67"/>
      <c r="G589" s="283"/>
      <c r="H589" s="27"/>
    </row>
    <row r="590" spans="1:8" ht="12.75">
      <c r="A590" s="1"/>
      <c r="B590" s="103" t="s">
        <v>453</v>
      </c>
      <c r="C590" s="41"/>
      <c r="D590" s="268">
        <f>'Budget Detaljerad'!H588</f>
        <v>0</v>
      </c>
      <c r="E590" s="268"/>
      <c r="F590" s="268">
        <f aca="true" t="shared" si="97" ref="F590:F600">E590-D590</f>
        <v>0</v>
      </c>
      <c r="G590" s="278">
        <f aca="true" t="shared" si="98" ref="G590:G600">IF(D590=0,0,F590/D590)</f>
        <v>0</v>
      </c>
      <c r="H590" s="27"/>
    </row>
    <row r="591" spans="1:8" ht="12.75">
      <c r="A591" s="1"/>
      <c r="B591" s="131" t="s">
        <v>263</v>
      </c>
      <c r="C591" s="41"/>
      <c r="D591" s="268">
        <f>'Budget Detaljerad'!H589</f>
        <v>0</v>
      </c>
      <c r="E591" s="268"/>
      <c r="F591" s="268">
        <f t="shared" si="97"/>
        <v>0</v>
      </c>
      <c r="G591" s="278">
        <f t="shared" si="98"/>
        <v>0</v>
      </c>
      <c r="H591" s="27"/>
    </row>
    <row r="592" spans="1:8" ht="12.75">
      <c r="A592" s="1"/>
      <c r="B592" s="78" t="s">
        <v>264</v>
      </c>
      <c r="C592" s="41"/>
      <c r="D592" s="268">
        <f>'Budget Detaljerad'!H590</f>
        <v>0</v>
      </c>
      <c r="E592" s="268"/>
      <c r="F592" s="268">
        <f t="shared" si="97"/>
        <v>0</v>
      </c>
      <c r="G592" s="278">
        <f t="shared" si="98"/>
        <v>0</v>
      </c>
      <c r="H592" s="27"/>
    </row>
    <row r="593" spans="1:8" ht="12.75">
      <c r="A593" s="1"/>
      <c r="B593" s="78" t="s">
        <v>454</v>
      </c>
      <c r="C593" s="41"/>
      <c r="D593" s="268">
        <f>'Budget Detaljerad'!H591</f>
        <v>0</v>
      </c>
      <c r="E593" s="268"/>
      <c r="F593" s="268">
        <f t="shared" si="97"/>
        <v>0</v>
      </c>
      <c r="G593" s="278">
        <f t="shared" si="98"/>
        <v>0</v>
      </c>
      <c r="H593" s="27"/>
    </row>
    <row r="594" spans="1:8" ht="12.75">
      <c r="A594" s="1"/>
      <c r="B594" s="78" t="s">
        <v>455</v>
      </c>
      <c r="C594" s="41"/>
      <c r="D594" s="268">
        <f>'Budget Detaljerad'!H592</f>
        <v>0</v>
      </c>
      <c r="E594" s="268"/>
      <c r="F594" s="268">
        <f t="shared" si="97"/>
        <v>0</v>
      </c>
      <c r="G594" s="278">
        <f t="shared" si="98"/>
        <v>0</v>
      </c>
      <c r="H594" s="27"/>
    </row>
    <row r="595" spans="1:8" ht="12.75">
      <c r="A595" s="1"/>
      <c r="B595" s="78" t="s">
        <v>265</v>
      </c>
      <c r="C595" s="41"/>
      <c r="D595" s="268">
        <f>'Budget Detaljerad'!H593</f>
        <v>0</v>
      </c>
      <c r="E595" s="268"/>
      <c r="F595" s="268">
        <f t="shared" si="97"/>
        <v>0</v>
      </c>
      <c r="G595" s="278">
        <f t="shared" si="98"/>
        <v>0</v>
      </c>
      <c r="H595" s="27"/>
    </row>
    <row r="596" spans="1:8" ht="12.75">
      <c r="A596" s="1"/>
      <c r="B596" s="127" t="s">
        <v>266</v>
      </c>
      <c r="C596" s="41"/>
      <c r="D596" s="268">
        <f>'Budget Detaljerad'!H594</f>
        <v>0</v>
      </c>
      <c r="E596" s="268"/>
      <c r="F596" s="268">
        <f t="shared" si="97"/>
        <v>0</v>
      </c>
      <c r="G596" s="278">
        <f t="shared" si="98"/>
        <v>0</v>
      </c>
      <c r="H596" s="27"/>
    </row>
    <row r="597" spans="1:8" ht="12.75">
      <c r="A597" s="1"/>
      <c r="B597" s="127" t="s">
        <v>456</v>
      </c>
      <c r="C597" s="41"/>
      <c r="D597" s="268">
        <f>'Budget Detaljerad'!H595</f>
        <v>0</v>
      </c>
      <c r="E597" s="268"/>
      <c r="F597" s="268">
        <f t="shared" si="97"/>
        <v>0</v>
      </c>
      <c r="G597" s="278">
        <f t="shared" si="98"/>
        <v>0</v>
      </c>
      <c r="H597" s="27"/>
    </row>
    <row r="598" spans="1:8" ht="12.75">
      <c r="A598" s="1"/>
      <c r="B598" s="78" t="s">
        <v>267</v>
      </c>
      <c r="C598" s="41"/>
      <c r="D598" s="268">
        <f>'Budget Detaljerad'!H596</f>
        <v>0</v>
      </c>
      <c r="E598" s="268"/>
      <c r="F598" s="268">
        <f t="shared" si="97"/>
        <v>0</v>
      </c>
      <c r="G598" s="278">
        <f t="shared" si="98"/>
        <v>0</v>
      </c>
      <c r="H598" s="27"/>
    </row>
    <row r="599" spans="1:8" ht="13.5" thickBot="1">
      <c r="A599" s="1"/>
      <c r="B599" s="78" t="s">
        <v>457</v>
      </c>
      <c r="C599" s="48"/>
      <c r="D599" s="268">
        <f>'Budget Detaljerad'!H597</f>
        <v>0</v>
      </c>
      <c r="E599" s="268"/>
      <c r="F599" s="268">
        <f t="shared" si="97"/>
        <v>0</v>
      </c>
      <c r="G599" s="278">
        <f t="shared" si="98"/>
        <v>0</v>
      </c>
      <c r="H599" s="27"/>
    </row>
    <row r="600" spans="1:8" ht="13.5" thickBot="1">
      <c r="A600" s="1"/>
      <c r="B600" s="133" t="s">
        <v>593</v>
      </c>
      <c r="C600" s="49"/>
      <c r="D600" s="269">
        <f>SUM(D590:D599)</f>
        <v>0</v>
      </c>
      <c r="E600" s="269">
        <f>SUM(E590:E599)</f>
        <v>0</v>
      </c>
      <c r="F600" s="269">
        <f t="shared" si="97"/>
        <v>0</v>
      </c>
      <c r="G600" s="284">
        <f t="shared" si="98"/>
        <v>0</v>
      </c>
      <c r="H600" s="27"/>
    </row>
    <row r="601" spans="1:8" ht="12.75">
      <c r="A601" s="1"/>
      <c r="B601" s="40"/>
      <c r="C601" s="45"/>
      <c r="D601" s="81"/>
      <c r="E601" s="81"/>
      <c r="F601" s="81"/>
      <c r="G601" s="291"/>
      <c r="H601" s="27"/>
    </row>
    <row r="602" spans="1:8" ht="12.75">
      <c r="A602" s="1" t="s">
        <v>502</v>
      </c>
      <c r="B602" s="14" t="s">
        <v>672</v>
      </c>
      <c r="C602" s="99"/>
      <c r="D602" s="67"/>
      <c r="E602" s="67"/>
      <c r="F602" s="67"/>
      <c r="G602" s="283"/>
      <c r="H602" s="27"/>
    </row>
    <row r="603" spans="1:8" ht="12.75">
      <c r="A603" s="1"/>
      <c r="B603" s="231" t="s">
        <v>119</v>
      </c>
      <c r="C603" s="232"/>
      <c r="D603" s="23"/>
      <c r="E603" s="23"/>
      <c r="F603" s="23"/>
      <c r="G603" s="300"/>
      <c r="H603" s="27"/>
    </row>
    <row r="604" spans="1:8" ht="12.75">
      <c r="A604" s="1"/>
      <c r="B604" s="131" t="s">
        <v>268</v>
      </c>
      <c r="C604" s="14"/>
      <c r="D604" s="268">
        <f>'Budget Detaljerad'!H602</f>
        <v>0</v>
      </c>
      <c r="E604" s="268"/>
      <c r="F604" s="268">
        <f aca="true" t="shared" si="99" ref="F604:F610">E604-D604</f>
        <v>0</v>
      </c>
      <c r="G604" s="278">
        <f aca="true" t="shared" si="100" ref="G604:G610">IF(D604=0,0,F604/D604)</f>
        <v>0</v>
      </c>
      <c r="H604" s="27"/>
    </row>
    <row r="605" spans="1:8" ht="12.75">
      <c r="A605" s="1"/>
      <c r="B605" s="131" t="s">
        <v>386</v>
      </c>
      <c r="C605" s="14"/>
      <c r="D605" s="268">
        <f>'Budget Detaljerad'!H603</f>
        <v>0</v>
      </c>
      <c r="E605" s="268"/>
      <c r="F605" s="268">
        <f t="shared" si="99"/>
        <v>0</v>
      </c>
      <c r="G605" s="278">
        <f t="shared" si="100"/>
        <v>0</v>
      </c>
      <c r="H605" s="27"/>
    </row>
    <row r="606" spans="1:8" ht="12.75">
      <c r="A606" s="1"/>
      <c r="B606" s="131" t="s">
        <v>387</v>
      </c>
      <c r="C606" s="14"/>
      <c r="D606" s="268">
        <f>'Budget Detaljerad'!H604</f>
        <v>0</v>
      </c>
      <c r="E606" s="268"/>
      <c r="F606" s="268">
        <f t="shared" si="99"/>
        <v>0</v>
      </c>
      <c r="G606" s="278">
        <f t="shared" si="100"/>
        <v>0</v>
      </c>
      <c r="H606" s="27"/>
    </row>
    <row r="607" spans="1:8" ht="12.75">
      <c r="A607" s="1"/>
      <c r="B607" s="131" t="s">
        <v>673</v>
      </c>
      <c r="C607" s="14"/>
      <c r="D607" s="268">
        <f>'Budget Detaljerad'!H605</f>
        <v>0</v>
      </c>
      <c r="E607" s="268"/>
      <c r="F607" s="268">
        <f t="shared" si="99"/>
        <v>0</v>
      </c>
      <c r="G607" s="278">
        <f t="shared" si="100"/>
        <v>0</v>
      </c>
      <c r="H607" s="27"/>
    </row>
    <row r="608" spans="1:8" ht="12.75">
      <c r="A608" s="1"/>
      <c r="B608" s="131" t="s">
        <v>398</v>
      </c>
      <c r="C608" s="14"/>
      <c r="D608" s="268">
        <f>'Budget Detaljerad'!H606</f>
        <v>0</v>
      </c>
      <c r="E608" s="268"/>
      <c r="F608" s="268">
        <f t="shared" si="99"/>
        <v>0</v>
      </c>
      <c r="G608" s="278">
        <f t="shared" si="100"/>
        <v>0</v>
      </c>
      <c r="H608" s="27"/>
    </row>
    <row r="609" spans="1:8" ht="12.75">
      <c r="A609" s="1"/>
      <c r="B609" s="78" t="s">
        <v>399</v>
      </c>
      <c r="C609" s="14"/>
      <c r="D609" s="268">
        <f>'Budget Detaljerad'!H607</f>
        <v>0</v>
      </c>
      <c r="E609" s="268"/>
      <c r="F609" s="268">
        <f t="shared" si="99"/>
        <v>0</v>
      </c>
      <c r="G609" s="278">
        <f t="shared" si="100"/>
        <v>0</v>
      </c>
      <c r="H609" s="27"/>
    </row>
    <row r="610" spans="1:8" ht="12.75">
      <c r="A610" s="1"/>
      <c r="B610" s="127" t="s">
        <v>5</v>
      </c>
      <c r="C610" s="14"/>
      <c r="D610" s="268">
        <f>'Budget Detaljerad'!H608</f>
        <v>0</v>
      </c>
      <c r="E610" s="268"/>
      <c r="F610" s="268">
        <f t="shared" si="99"/>
        <v>0</v>
      </c>
      <c r="G610" s="278">
        <f t="shared" si="100"/>
        <v>0</v>
      </c>
      <c r="H610" s="27"/>
    </row>
    <row r="611" spans="1:8" ht="12.75">
      <c r="A611" s="1"/>
      <c r="B611" s="231" t="s">
        <v>120</v>
      </c>
      <c r="C611" s="232"/>
      <c r="D611" s="23"/>
      <c r="E611" s="23"/>
      <c r="F611" s="23"/>
      <c r="G611" s="300"/>
      <c r="H611" s="27"/>
    </row>
    <row r="612" spans="1:8" ht="12.75">
      <c r="A612" s="1"/>
      <c r="B612" s="242" t="s">
        <v>121</v>
      </c>
      <c r="C612" s="243"/>
      <c r="D612" s="23"/>
      <c r="E612" s="23"/>
      <c r="F612" s="23"/>
      <c r="G612" s="300"/>
      <c r="H612" s="27"/>
    </row>
    <row r="613" spans="1:8" ht="12.75">
      <c r="A613" s="1"/>
      <c r="B613" s="131" t="s">
        <v>122</v>
      </c>
      <c r="C613" s="14"/>
      <c r="D613" s="268">
        <f>'Budget Detaljerad'!H611</f>
        <v>0</v>
      </c>
      <c r="E613" s="268"/>
      <c r="F613" s="268">
        <f>E613-D613</f>
        <v>0</v>
      </c>
      <c r="G613" s="278">
        <f>IF(D613=0,0,F613/D613)</f>
        <v>0</v>
      </c>
      <c r="H613" s="27"/>
    </row>
    <row r="614" spans="1:8" ht="12.75">
      <c r="A614" s="1"/>
      <c r="B614" s="131" t="s">
        <v>738</v>
      </c>
      <c r="C614" s="14"/>
      <c r="D614" s="268">
        <f>'Budget Detaljerad'!H612</f>
        <v>0</v>
      </c>
      <c r="E614" s="268"/>
      <c r="F614" s="268">
        <f>E614-D614</f>
        <v>0</v>
      </c>
      <c r="G614" s="278">
        <f>IF(D614=0,0,F614/D614)</f>
        <v>0</v>
      </c>
      <c r="H614" s="27"/>
    </row>
    <row r="615" spans="1:8" ht="12.75">
      <c r="A615" s="1"/>
      <c r="B615" s="131" t="s">
        <v>614</v>
      </c>
      <c r="C615" s="14"/>
      <c r="D615" s="268">
        <f>'Budget Detaljerad'!H613</f>
        <v>0</v>
      </c>
      <c r="E615" s="268"/>
      <c r="F615" s="268">
        <f>E615-D615</f>
        <v>0</v>
      </c>
      <c r="G615" s="278">
        <f>IF(D615=0,0,F615/D615)</f>
        <v>0</v>
      </c>
      <c r="H615" s="27"/>
    </row>
    <row r="616" spans="1:8" ht="12.75">
      <c r="A616" s="1"/>
      <c r="B616" s="131" t="s">
        <v>123</v>
      </c>
      <c r="C616" s="14"/>
      <c r="D616" s="268">
        <f>'Budget Detaljerad'!H614</f>
        <v>0</v>
      </c>
      <c r="E616" s="268"/>
      <c r="F616" s="268">
        <f>E616-D616</f>
        <v>0</v>
      </c>
      <c r="G616" s="278">
        <f>IF(D616=0,0,F616/D616)</f>
        <v>0</v>
      </c>
      <c r="H616" s="27"/>
    </row>
    <row r="617" spans="1:8" ht="12.75">
      <c r="A617" s="1"/>
      <c r="B617" s="233" t="s">
        <v>124</v>
      </c>
      <c r="C617" s="14"/>
      <c r="D617" s="23"/>
      <c r="E617" s="23"/>
      <c r="F617" s="23"/>
      <c r="G617" s="300"/>
      <c r="H617" s="27"/>
    </row>
    <row r="618" spans="1:8" ht="12.75">
      <c r="A618" s="1"/>
      <c r="B618" s="131" t="s">
        <v>125</v>
      </c>
      <c r="C618" s="14"/>
      <c r="D618" s="268">
        <f>'Budget Detaljerad'!H616</f>
        <v>0</v>
      </c>
      <c r="E618" s="268"/>
      <c r="F618" s="268">
        <f aca="true" t="shared" si="101" ref="F618:F623">E618-D618</f>
        <v>0</v>
      </c>
      <c r="G618" s="278">
        <f aca="true" t="shared" si="102" ref="G618:G623">IF(D618=0,0,F618/D618)</f>
        <v>0</v>
      </c>
      <c r="H618" s="27"/>
    </row>
    <row r="619" spans="1:8" ht="12.75">
      <c r="A619" s="1"/>
      <c r="B619" s="131" t="s">
        <v>126</v>
      </c>
      <c r="C619" s="14"/>
      <c r="D619" s="268">
        <f>'Budget Detaljerad'!H617</f>
        <v>0</v>
      </c>
      <c r="E619" s="268"/>
      <c r="F619" s="268">
        <f t="shared" si="101"/>
        <v>0</v>
      </c>
      <c r="G619" s="278">
        <f t="shared" si="102"/>
        <v>0</v>
      </c>
      <c r="H619" s="27"/>
    </row>
    <row r="620" spans="1:8" ht="12.75">
      <c r="A620" s="1"/>
      <c r="B620" s="131" t="s">
        <v>127</v>
      </c>
      <c r="C620" s="14"/>
      <c r="D620" s="268">
        <f>'Budget Detaljerad'!H618</f>
        <v>0</v>
      </c>
      <c r="E620" s="268"/>
      <c r="F620" s="268">
        <f t="shared" si="101"/>
        <v>0</v>
      </c>
      <c r="G620" s="278">
        <f t="shared" si="102"/>
        <v>0</v>
      </c>
      <c r="H620" s="27"/>
    </row>
    <row r="621" spans="1:8" ht="12.75">
      <c r="A621" s="1"/>
      <c r="B621" s="131" t="s">
        <v>128</v>
      </c>
      <c r="C621" s="14"/>
      <c r="D621" s="268">
        <f>'Budget Detaljerad'!H619</f>
        <v>0</v>
      </c>
      <c r="E621" s="268"/>
      <c r="F621" s="268">
        <f t="shared" si="101"/>
        <v>0</v>
      </c>
      <c r="G621" s="278">
        <f t="shared" si="102"/>
        <v>0</v>
      </c>
      <c r="H621" s="27"/>
    </row>
    <row r="622" spans="1:8" ht="12.75">
      <c r="A622" s="1"/>
      <c r="B622" s="131" t="s">
        <v>129</v>
      </c>
      <c r="C622" s="14"/>
      <c r="D622" s="268">
        <f>'Budget Detaljerad'!H620</f>
        <v>0</v>
      </c>
      <c r="E622" s="268"/>
      <c r="F622" s="268">
        <f t="shared" si="101"/>
        <v>0</v>
      </c>
      <c r="G622" s="278">
        <f t="shared" si="102"/>
        <v>0</v>
      </c>
      <c r="H622" s="27"/>
    </row>
    <row r="623" spans="1:8" ht="12.75">
      <c r="A623" s="1"/>
      <c r="B623" s="131" t="s">
        <v>130</v>
      </c>
      <c r="C623" s="14"/>
      <c r="D623" s="268">
        <f>'Budget Detaljerad'!H621</f>
        <v>0</v>
      </c>
      <c r="E623" s="268"/>
      <c r="F623" s="268">
        <f t="shared" si="101"/>
        <v>0</v>
      </c>
      <c r="G623" s="278">
        <f t="shared" si="102"/>
        <v>0</v>
      </c>
      <c r="H623" s="27"/>
    </row>
    <row r="624" spans="1:8" ht="12.75">
      <c r="A624" s="1"/>
      <c r="B624" s="233" t="s">
        <v>131</v>
      </c>
      <c r="C624" s="14"/>
      <c r="D624" s="23"/>
      <c r="E624" s="23"/>
      <c r="F624" s="23"/>
      <c r="G624" s="300"/>
      <c r="H624" s="27"/>
    </row>
    <row r="625" spans="1:8" ht="12.75">
      <c r="A625" s="1"/>
      <c r="B625" s="131" t="s">
        <v>10</v>
      </c>
      <c r="C625" s="14"/>
      <c r="D625" s="268">
        <f>'Budget Detaljerad'!H623</f>
        <v>0</v>
      </c>
      <c r="E625" s="268"/>
      <c r="F625" s="268">
        <f>E625-D625</f>
        <v>0</v>
      </c>
      <c r="G625" s="278">
        <f>IF(D625=0,0,F625/D625)</f>
        <v>0</v>
      </c>
      <c r="H625" s="27"/>
    </row>
    <row r="626" spans="1:8" ht="12.75">
      <c r="A626" s="1"/>
      <c r="B626" s="131" t="s">
        <v>11</v>
      </c>
      <c r="C626" s="14"/>
      <c r="D626" s="268">
        <f>'Budget Detaljerad'!H624</f>
        <v>0</v>
      </c>
      <c r="E626" s="268"/>
      <c r="F626" s="268">
        <f>E626-D626</f>
        <v>0</v>
      </c>
      <c r="G626" s="278">
        <f>IF(D626=0,0,F626/D626)</f>
        <v>0</v>
      </c>
      <c r="H626" s="27"/>
    </row>
    <row r="627" spans="1:8" ht="12.75">
      <c r="A627" s="1"/>
      <c r="B627" s="131" t="s">
        <v>12</v>
      </c>
      <c r="C627" s="14"/>
      <c r="D627" s="268">
        <f>'Budget Detaljerad'!H625</f>
        <v>0</v>
      </c>
      <c r="E627" s="268"/>
      <c r="F627" s="268">
        <f>E627-D627</f>
        <v>0</v>
      </c>
      <c r="G627" s="278">
        <f>IF(D627=0,0,F627/D627)</f>
        <v>0</v>
      </c>
      <c r="H627" s="27"/>
    </row>
    <row r="628" spans="1:8" ht="12.75">
      <c r="A628" s="1"/>
      <c r="B628" s="131" t="s">
        <v>8</v>
      </c>
      <c r="C628" s="14"/>
      <c r="D628" s="268">
        <f>'Budget Detaljerad'!H626</f>
        <v>0</v>
      </c>
      <c r="E628" s="268"/>
      <c r="F628" s="268">
        <f>E628-D628</f>
        <v>0</v>
      </c>
      <c r="G628" s="278">
        <f>IF(D628=0,0,F628/D628)</f>
        <v>0</v>
      </c>
      <c r="H628" s="27"/>
    </row>
    <row r="629" spans="1:8" ht="12.75">
      <c r="A629" s="1"/>
      <c r="B629" s="234" t="s">
        <v>9</v>
      </c>
      <c r="C629" s="232"/>
      <c r="D629" s="23"/>
      <c r="E629" s="23"/>
      <c r="F629" s="23"/>
      <c r="G629" s="300"/>
      <c r="H629" s="27"/>
    </row>
    <row r="630" spans="1:8" ht="12.75">
      <c r="A630" s="1"/>
      <c r="B630" s="233" t="s">
        <v>13</v>
      </c>
      <c r="C630" s="14"/>
      <c r="D630" s="23"/>
      <c r="E630" s="23"/>
      <c r="F630" s="23"/>
      <c r="G630" s="300"/>
      <c r="H630" s="27"/>
    </row>
    <row r="631" spans="1:8" ht="12.75">
      <c r="A631" s="1"/>
      <c r="B631" s="131" t="s">
        <v>781</v>
      </c>
      <c r="C631" s="14"/>
      <c r="D631" s="268">
        <f>'Budget Detaljerad'!H629</f>
        <v>0</v>
      </c>
      <c r="E631" s="268"/>
      <c r="F631" s="268">
        <f aca="true" t="shared" si="103" ref="F631:F636">E631-D631</f>
        <v>0</v>
      </c>
      <c r="G631" s="278">
        <f aca="true" t="shared" si="104" ref="G631:G636">IF(D631=0,0,F631/D631)</f>
        <v>0</v>
      </c>
      <c r="H631" s="27"/>
    </row>
    <row r="632" spans="1:8" ht="12.75">
      <c r="A632" s="1"/>
      <c r="B632" s="131" t="s">
        <v>786</v>
      </c>
      <c r="C632" s="14"/>
      <c r="D632" s="268">
        <f>'Budget Detaljerad'!H630</f>
        <v>0</v>
      </c>
      <c r="E632" s="268"/>
      <c r="F632" s="268">
        <f t="shared" si="103"/>
        <v>0</v>
      </c>
      <c r="G632" s="278">
        <f t="shared" si="104"/>
        <v>0</v>
      </c>
      <c r="H632" s="27"/>
    </row>
    <row r="633" spans="1:8" ht="12.75">
      <c r="A633" s="1"/>
      <c r="B633" s="131" t="s">
        <v>783</v>
      </c>
      <c r="C633" s="14"/>
      <c r="D633" s="268">
        <f>'Budget Detaljerad'!H631</f>
        <v>0</v>
      </c>
      <c r="E633" s="268"/>
      <c r="F633" s="268">
        <f t="shared" si="103"/>
        <v>0</v>
      </c>
      <c r="G633" s="278">
        <f t="shared" si="104"/>
        <v>0</v>
      </c>
      <c r="H633" s="27"/>
    </row>
    <row r="634" spans="1:8" ht="12.75">
      <c r="A634" s="1"/>
      <c r="B634" s="131" t="s">
        <v>784</v>
      </c>
      <c r="C634" s="14"/>
      <c r="D634" s="268">
        <f>'Budget Detaljerad'!H632</f>
        <v>0</v>
      </c>
      <c r="E634" s="268"/>
      <c r="F634" s="268">
        <f t="shared" si="103"/>
        <v>0</v>
      </c>
      <c r="G634" s="278">
        <f t="shared" si="104"/>
        <v>0</v>
      </c>
      <c r="H634" s="27"/>
    </row>
    <row r="635" spans="1:8" ht="12.75">
      <c r="A635" s="1"/>
      <c r="B635" s="131" t="s">
        <v>861</v>
      </c>
      <c r="C635" s="14"/>
      <c r="D635" s="268">
        <f>'Budget Detaljerad'!H633</f>
        <v>0</v>
      </c>
      <c r="E635" s="268"/>
      <c r="F635" s="268">
        <f t="shared" si="103"/>
        <v>0</v>
      </c>
      <c r="G635" s="278">
        <f t="shared" si="104"/>
        <v>0</v>
      </c>
      <c r="H635" s="27"/>
    </row>
    <row r="636" spans="1:8" ht="12.75">
      <c r="A636" s="1"/>
      <c r="B636" s="145" t="s">
        <v>741</v>
      </c>
      <c r="C636" s="14"/>
      <c r="D636" s="268">
        <f>'Budget Detaljerad'!H634</f>
        <v>0</v>
      </c>
      <c r="E636" s="268"/>
      <c r="F636" s="268">
        <f t="shared" si="103"/>
        <v>0</v>
      </c>
      <c r="G636" s="278">
        <f t="shared" si="104"/>
        <v>0</v>
      </c>
      <c r="H636" s="27"/>
    </row>
    <row r="637" spans="1:8" ht="13.5" thickBot="1">
      <c r="A637" s="1"/>
      <c r="B637" s="235" t="s">
        <v>687</v>
      </c>
      <c r="C637" s="14"/>
      <c r="D637" s="23"/>
      <c r="E637" s="23"/>
      <c r="F637" s="23"/>
      <c r="G637" s="300"/>
      <c r="H637" s="33" t="e">
        <f>SUM(#REF!)</f>
        <v>#REF!</v>
      </c>
    </row>
    <row r="638" spans="1:8" ht="13.5" thickBot="1">
      <c r="A638" s="1"/>
      <c r="B638" s="145" t="s">
        <v>742</v>
      </c>
      <c r="C638" s="14"/>
      <c r="D638" s="268">
        <f>'Budget Detaljerad'!H636</f>
        <v>0</v>
      </c>
      <c r="E638" s="268"/>
      <c r="F638" s="268">
        <f aca="true" t="shared" si="105" ref="F638:F643">E638-D638</f>
        <v>0</v>
      </c>
      <c r="G638" s="278">
        <f aca="true" t="shared" si="106" ref="G638:G643">IF(D638=0,0,F638/D638)</f>
        <v>0</v>
      </c>
      <c r="H638" s="37" t="e">
        <f>#REF!</f>
        <v>#REF!</v>
      </c>
    </row>
    <row r="639" spans="1:8" ht="12.75">
      <c r="A639" s="1"/>
      <c r="B639" s="145" t="s">
        <v>785</v>
      </c>
      <c r="C639" s="14"/>
      <c r="D639" s="268">
        <f>'Budget Detaljerad'!H637</f>
        <v>0</v>
      </c>
      <c r="E639" s="268"/>
      <c r="F639" s="268">
        <f t="shared" si="105"/>
        <v>0</v>
      </c>
      <c r="G639" s="278">
        <f t="shared" si="106"/>
        <v>0</v>
      </c>
      <c r="H639" s="95" t="e">
        <f>#REF!</f>
        <v>#REF!</v>
      </c>
    </row>
    <row r="640" spans="1:8" ht="12.75">
      <c r="A640" s="55"/>
      <c r="B640" s="145" t="s">
        <v>743</v>
      </c>
      <c r="C640" s="14"/>
      <c r="D640" s="268">
        <f>'Budget Detaljerad'!H638</f>
        <v>0</v>
      </c>
      <c r="E640" s="268"/>
      <c r="F640" s="268">
        <f t="shared" si="105"/>
        <v>0</v>
      </c>
      <c r="G640" s="278">
        <f t="shared" si="106"/>
        <v>0</v>
      </c>
      <c r="H640" s="54"/>
    </row>
    <row r="641" spans="1:8" ht="20.25">
      <c r="A641" s="214"/>
      <c r="B641" s="145" t="s">
        <v>744</v>
      </c>
      <c r="C641" s="14"/>
      <c r="D641" s="268">
        <f>'Budget Detaljerad'!H639</f>
        <v>0</v>
      </c>
      <c r="E641" s="268"/>
      <c r="F641" s="268">
        <f t="shared" si="105"/>
        <v>0</v>
      </c>
      <c r="G641" s="278">
        <f t="shared" si="106"/>
        <v>0</v>
      </c>
      <c r="H641" s="220"/>
    </row>
    <row r="642" spans="1:8" ht="12.75">
      <c r="A642" s="55"/>
      <c r="B642" s="145" t="s">
        <v>745</v>
      </c>
      <c r="C642" s="14"/>
      <c r="D642" s="268">
        <f>'Budget Detaljerad'!H640</f>
        <v>0</v>
      </c>
      <c r="E642" s="268"/>
      <c r="F642" s="268">
        <f t="shared" si="105"/>
        <v>0</v>
      </c>
      <c r="G642" s="278">
        <f t="shared" si="106"/>
        <v>0</v>
      </c>
      <c r="H642" s="54"/>
    </row>
    <row r="643" spans="1:8" ht="12.75">
      <c r="A643" s="55"/>
      <c r="B643" s="145" t="s">
        <v>746</v>
      </c>
      <c r="C643" s="14"/>
      <c r="D643" s="268">
        <f>'Budget Detaljerad'!H641</f>
        <v>0</v>
      </c>
      <c r="E643" s="268"/>
      <c r="F643" s="268">
        <f t="shared" si="105"/>
        <v>0</v>
      </c>
      <c r="G643" s="278">
        <f t="shared" si="106"/>
        <v>0</v>
      </c>
      <c r="H643" s="89"/>
    </row>
    <row r="644" spans="1:8" ht="12.75">
      <c r="A644" s="55"/>
      <c r="B644" s="233" t="s">
        <v>688</v>
      </c>
      <c r="C644" s="14"/>
      <c r="D644" s="23"/>
      <c r="E644" s="23"/>
      <c r="F644" s="23"/>
      <c r="G644" s="300"/>
      <c r="H644" s="21"/>
    </row>
    <row r="645" spans="1:8" ht="12.75">
      <c r="A645" s="55"/>
      <c r="B645" s="131" t="s">
        <v>102</v>
      </c>
      <c r="C645" s="14"/>
      <c r="D645" s="268">
        <f>'Budget Detaljerad'!H643</f>
        <v>0</v>
      </c>
      <c r="E645" s="268"/>
      <c r="F645" s="268">
        <f>E645-D645</f>
        <v>0</v>
      </c>
      <c r="G645" s="278">
        <f>IF(D645=0,0,F645/D645)</f>
        <v>0</v>
      </c>
      <c r="H645" s="21"/>
    </row>
    <row r="646" spans="1:8" ht="12.75">
      <c r="A646" s="55"/>
      <c r="B646" s="131" t="s">
        <v>103</v>
      </c>
      <c r="C646" s="14"/>
      <c r="D646" s="268">
        <f>'Budget Detaljerad'!H644</f>
        <v>0</v>
      </c>
      <c r="E646" s="268"/>
      <c r="F646" s="268">
        <f>E646-D646</f>
        <v>0</v>
      </c>
      <c r="G646" s="278">
        <f>IF(D646=0,0,F646/D646)</f>
        <v>0</v>
      </c>
      <c r="H646" s="21"/>
    </row>
    <row r="647" spans="1:8" ht="12.75">
      <c r="A647" s="55"/>
      <c r="B647" s="131" t="s">
        <v>104</v>
      </c>
      <c r="C647" s="14"/>
      <c r="D647" s="268">
        <f>'Budget Detaljerad'!H645</f>
        <v>0</v>
      </c>
      <c r="E647" s="268"/>
      <c r="F647" s="268">
        <f>E647-D647</f>
        <v>0</v>
      </c>
      <c r="G647" s="278">
        <f>IF(D647=0,0,F647/D647)</f>
        <v>0</v>
      </c>
      <c r="H647" s="21"/>
    </row>
    <row r="648" spans="1:8" ht="12.75">
      <c r="A648" s="55"/>
      <c r="B648" s="131" t="s">
        <v>105</v>
      </c>
      <c r="C648" s="14"/>
      <c r="D648" s="268">
        <f>'Budget Detaljerad'!H646</f>
        <v>0</v>
      </c>
      <c r="E648" s="268"/>
      <c r="F648" s="268">
        <f>E648-D648</f>
        <v>0</v>
      </c>
      <c r="G648" s="278">
        <f>IF(D648=0,0,F648/D648)</f>
        <v>0</v>
      </c>
      <c r="H648" s="21"/>
    </row>
    <row r="649" spans="1:8" ht="13.5" thickBot="1">
      <c r="A649" s="69"/>
      <c r="B649" s="234" t="s">
        <v>106</v>
      </c>
      <c r="C649" s="232"/>
      <c r="D649" s="23"/>
      <c r="E649" s="23"/>
      <c r="F649" s="23"/>
      <c r="G649" s="300"/>
      <c r="H649" s="33" t="e">
        <f>SUM(#REF!)</f>
        <v>#REF!</v>
      </c>
    </row>
    <row r="650" spans="1:8" ht="13.5" thickBot="1">
      <c r="A650" s="55"/>
      <c r="B650" s="233" t="s">
        <v>107</v>
      </c>
      <c r="C650" s="14"/>
      <c r="D650" s="268">
        <f>'Budget Detaljerad'!H648</f>
        <v>0</v>
      </c>
      <c r="E650" s="268"/>
      <c r="F650" s="268">
        <f>E650-D650</f>
        <v>0</v>
      </c>
      <c r="G650" s="278">
        <f>IF(D650=0,0,F650/D650)</f>
        <v>0</v>
      </c>
      <c r="H650" s="53" t="e">
        <f>#REF!</f>
        <v>#REF!</v>
      </c>
    </row>
    <row r="651" spans="1:8" ht="12.75">
      <c r="A651" s="55"/>
      <c r="B651" s="131" t="s">
        <v>108</v>
      </c>
      <c r="C651" s="14"/>
      <c r="D651" s="268">
        <f>'Budget Detaljerad'!H649</f>
        <v>0</v>
      </c>
      <c r="E651" s="268"/>
      <c r="F651" s="268">
        <f>E651-D651</f>
        <v>0</v>
      </c>
      <c r="G651" s="278">
        <f>IF(D651=0,0,F651/D651)</f>
        <v>0</v>
      </c>
      <c r="H651" s="90"/>
    </row>
    <row r="652" spans="1:8" ht="12.75">
      <c r="A652" s="55"/>
      <c r="B652" s="131" t="s">
        <v>729</v>
      </c>
      <c r="C652" s="14"/>
      <c r="D652" s="268">
        <f>'Budget Detaljerad'!H650</f>
        <v>0</v>
      </c>
      <c r="E652" s="268"/>
      <c r="F652" s="268">
        <f>E652-D652</f>
        <v>0</v>
      </c>
      <c r="G652" s="278">
        <f>IF(D652=0,0,F652/D652)</f>
        <v>0</v>
      </c>
      <c r="H652" s="89"/>
    </row>
    <row r="653" spans="1:8" ht="12.75">
      <c r="A653" s="55"/>
      <c r="B653" s="145" t="s">
        <v>573</v>
      </c>
      <c r="C653" s="14"/>
      <c r="D653" s="268">
        <f>'Budget Detaljerad'!H651</f>
        <v>0</v>
      </c>
      <c r="E653" s="268"/>
      <c r="F653" s="268">
        <f>E653-D653</f>
        <v>0</v>
      </c>
      <c r="G653" s="278">
        <f>IF(D653=0,0,F653/D653)</f>
        <v>0</v>
      </c>
      <c r="H653" s="21"/>
    </row>
    <row r="654" spans="1:8" ht="12.75">
      <c r="A654" s="55"/>
      <c r="B654" s="235" t="s">
        <v>734</v>
      </c>
      <c r="C654" s="14"/>
      <c r="D654" s="23"/>
      <c r="E654" s="23"/>
      <c r="F654" s="23"/>
      <c r="G654" s="300"/>
      <c r="H654" s="21"/>
    </row>
    <row r="655" spans="1:8" ht="12.75">
      <c r="A655" s="55"/>
      <c r="B655" s="127" t="s">
        <v>436</v>
      </c>
      <c r="C655" s="14"/>
      <c r="D655" s="268">
        <f>'Budget Detaljerad'!H653</f>
        <v>0</v>
      </c>
      <c r="E655" s="268"/>
      <c r="F655" s="268">
        <f>E655-D655</f>
        <v>0</v>
      </c>
      <c r="G655" s="278">
        <f>IF(D655=0,0,F655/D655)</f>
        <v>0</v>
      </c>
      <c r="H655" s="21"/>
    </row>
    <row r="656" spans="1:8" ht="12.75">
      <c r="A656" s="55"/>
      <c r="B656" s="127" t="s">
        <v>109</v>
      </c>
      <c r="C656" s="14"/>
      <c r="D656" s="268">
        <f>'Budget Detaljerad'!H654</f>
        <v>0</v>
      </c>
      <c r="E656" s="268"/>
      <c r="F656" s="268">
        <f>E656-D656</f>
        <v>0</v>
      </c>
      <c r="G656" s="278">
        <f>IF(D656=0,0,F656/D656)</f>
        <v>0</v>
      </c>
      <c r="H656" s="21"/>
    </row>
    <row r="657" spans="1:8" ht="12.75">
      <c r="A657" s="55"/>
      <c r="B657" s="127" t="s">
        <v>237</v>
      </c>
      <c r="C657" s="14"/>
      <c r="D657" s="268">
        <f>'Budget Detaljerad'!H655</f>
        <v>0</v>
      </c>
      <c r="E657" s="268"/>
      <c r="F657" s="268">
        <f>E657-D657</f>
        <v>0</v>
      </c>
      <c r="G657" s="278">
        <f>IF(D657=0,0,F657/D657)</f>
        <v>0</v>
      </c>
      <c r="H657" s="21"/>
    </row>
    <row r="658" spans="1:8" ht="12.75">
      <c r="A658" s="55"/>
      <c r="B658" s="127" t="s">
        <v>348</v>
      </c>
      <c r="C658" s="14"/>
      <c r="D658" s="268">
        <f>'Budget Detaljerad'!H656</f>
        <v>0</v>
      </c>
      <c r="E658" s="268"/>
      <c r="F658" s="268">
        <f>E658-D658</f>
        <v>0</v>
      </c>
      <c r="G658" s="278">
        <f>IF(D658=0,0,F658/D658)</f>
        <v>0</v>
      </c>
      <c r="H658" s="21"/>
    </row>
    <row r="659" spans="1:8" ht="12.75">
      <c r="A659" s="55"/>
      <c r="B659" s="145" t="s">
        <v>236</v>
      </c>
      <c r="C659" s="14"/>
      <c r="D659" s="268">
        <f>'Budget Detaljerad'!H657</f>
        <v>0</v>
      </c>
      <c r="E659" s="268"/>
      <c r="F659" s="268">
        <f>E659-D659</f>
        <v>0</v>
      </c>
      <c r="G659" s="278">
        <f>IF(D659=0,0,F659/D659)</f>
        <v>0</v>
      </c>
      <c r="H659" s="21"/>
    </row>
    <row r="660" spans="1:8" ht="12.75">
      <c r="A660" s="55"/>
      <c r="B660" s="233" t="s">
        <v>735</v>
      </c>
      <c r="C660" s="14"/>
      <c r="D660" s="23"/>
      <c r="E660" s="23"/>
      <c r="F660" s="23"/>
      <c r="G660" s="300"/>
      <c r="H660" s="21"/>
    </row>
    <row r="661" spans="1:8" ht="12.75">
      <c r="A661" s="55"/>
      <c r="B661" s="127" t="s">
        <v>438</v>
      </c>
      <c r="C661" s="14"/>
      <c r="D661" s="268">
        <f>'Budget Detaljerad'!H659</f>
        <v>0</v>
      </c>
      <c r="E661" s="268"/>
      <c r="F661" s="268">
        <f aca="true" t="shared" si="107" ref="F661:F667">E661-D661</f>
        <v>0</v>
      </c>
      <c r="G661" s="278">
        <f aca="true" t="shared" si="108" ref="G661:G667">IF(D661=0,0,F661/D661)</f>
        <v>0</v>
      </c>
      <c r="H661" s="21"/>
    </row>
    <row r="662" spans="1:8" ht="12.75">
      <c r="A662" s="55"/>
      <c r="B662" s="131" t="s">
        <v>345</v>
      </c>
      <c r="C662" s="14"/>
      <c r="D662" s="268">
        <f>'Budget Detaljerad'!H660</f>
        <v>0</v>
      </c>
      <c r="E662" s="268"/>
      <c r="F662" s="268">
        <f t="shared" si="107"/>
        <v>0</v>
      </c>
      <c r="G662" s="278">
        <f t="shared" si="108"/>
        <v>0</v>
      </c>
      <c r="H662" s="21"/>
    </row>
    <row r="663" spans="1:8" ht="12.75">
      <c r="A663" s="55"/>
      <c r="B663" s="131" t="s">
        <v>346</v>
      </c>
      <c r="C663" s="14"/>
      <c r="D663" s="268">
        <f>'Budget Detaljerad'!H661</f>
        <v>0</v>
      </c>
      <c r="E663" s="268"/>
      <c r="F663" s="268">
        <f t="shared" si="107"/>
        <v>0</v>
      </c>
      <c r="G663" s="278">
        <f t="shared" si="108"/>
        <v>0</v>
      </c>
      <c r="H663" s="21"/>
    </row>
    <row r="664" spans="1:8" ht="12.75">
      <c r="A664" s="55"/>
      <c r="B664" s="131" t="s">
        <v>347</v>
      </c>
      <c r="C664" s="14"/>
      <c r="D664" s="268">
        <f>'Budget Detaljerad'!H662</f>
        <v>0</v>
      </c>
      <c r="E664" s="268"/>
      <c r="F664" s="268">
        <f t="shared" si="107"/>
        <v>0</v>
      </c>
      <c r="G664" s="278">
        <f t="shared" si="108"/>
        <v>0</v>
      </c>
      <c r="H664" s="21"/>
    </row>
    <row r="665" spans="1:8" ht="13.5" thickBot="1">
      <c r="A665" s="55"/>
      <c r="B665" s="146" t="s">
        <v>462</v>
      </c>
      <c r="C665" s="28"/>
      <c r="D665" s="275">
        <f>'Budget Detaljerad'!H663</f>
        <v>0</v>
      </c>
      <c r="E665" s="275"/>
      <c r="F665" s="275">
        <f t="shared" si="107"/>
        <v>0</v>
      </c>
      <c r="G665" s="280">
        <f t="shared" si="108"/>
        <v>0</v>
      </c>
      <c r="H665" s="21"/>
    </row>
    <row r="666" spans="1:8" ht="13.5" thickBot="1">
      <c r="A666" s="69"/>
      <c r="B666" s="132" t="s">
        <v>444</v>
      </c>
      <c r="C666" s="28"/>
      <c r="D666" s="270">
        <f>SUM(D604:D665)</f>
        <v>0</v>
      </c>
      <c r="E666" s="270">
        <f>SUM(E604:E665)</f>
        <v>0</v>
      </c>
      <c r="F666" s="270">
        <f t="shared" si="107"/>
        <v>0</v>
      </c>
      <c r="G666" s="281">
        <f t="shared" si="108"/>
        <v>0</v>
      </c>
      <c r="H666" s="33" t="e">
        <f>SUM(#REF!)</f>
        <v>#REF!</v>
      </c>
    </row>
    <row r="667" spans="1:8" ht="13.5" thickBot="1">
      <c r="A667" s="55"/>
      <c r="B667" s="228" t="s">
        <v>463</v>
      </c>
      <c r="C667" s="91"/>
      <c r="D667" s="94">
        <f>D666+D600+D587+D573+D561+D548+D531+D517+D501+D485+D172</f>
        <v>0</v>
      </c>
      <c r="E667" s="94">
        <f>E666+E600+E587+E573+E561+E548+E531+E517+E501+E485+E172</f>
        <v>0</v>
      </c>
      <c r="F667" s="94">
        <f t="shared" si="107"/>
        <v>0</v>
      </c>
      <c r="G667" s="301">
        <f t="shared" si="108"/>
        <v>0</v>
      </c>
      <c r="H667" s="53" t="e">
        <f>#REF!</f>
        <v>#REF!</v>
      </c>
    </row>
    <row r="668" spans="1:8" ht="12.75">
      <c r="A668" s="55"/>
      <c r="B668" s="40"/>
      <c r="C668" s="45"/>
      <c r="D668" s="24"/>
      <c r="E668" s="24"/>
      <c r="F668" s="24"/>
      <c r="G668" s="285"/>
      <c r="H668" s="90"/>
    </row>
    <row r="669" spans="1:8" ht="20.25">
      <c r="A669" s="55"/>
      <c r="B669" s="208" t="s">
        <v>156</v>
      </c>
      <c r="C669" s="218"/>
      <c r="D669" s="219"/>
      <c r="E669" s="219"/>
      <c r="F669" s="219"/>
      <c r="G669" s="738"/>
      <c r="H669" s="89"/>
    </row>
    <row r="670" spans="1:8" ht="12.75">
      <c r="A670" s="55"/>
      <c r="B670" s="40"/>
      <c r="C670" s="45"/>
      <c r="D670" s="24"/>
      <c r="E670" s="24"/>
      <c r="F670" s="24"/>
      <c r="G670" s="285"/>
      <c r="H670" s="21"/>
    </row>
    <row r="671" spans="1:8" ht="12.75">
      <c r="A671" s="55" t="s">
        <v>503</v>
      </c>
      <c r="B671" s="112" t="s">
        <v>464</v>
      </c>
      <c r="C671" s="113"/>
      <c r="D671" s="67"/>
      <c r="E671" s="67"/>
      <c r="F671" s="67"/>
      <c r="G671" s="283"/>
      <c r="H671" s="21"/>
    </row>
    <row r="672" spans="1:8" ht="12.75">
      <c r="A672" s="55"/>
      <c r="B672" s="103" t="s">
        <v>99</v>
      </c>
      <c r="C672" s="41"/>
      <c r="D672" s="268">
        <f>'Budget Detaljerad'!H670</f>
        <v>0</v>
      </c>
      <c r="E672" s="268"/>
      <c r="F672" s="268">
        <f aca="true" t="shared" si="109" ref="F672:F678">E672-D672</f>
        <v>0</v>
      </c>
      <c r="G672" s="278">
        <f aca="true" t="shared" si="110" ref="G672:G678">IF(D672=0,0,F672/D672)</f>
        <v>0</v>
      </c>
      <c r="H672" s="21"/>
    </row>
    <row r="673" spans="1:8" ht="12.75">
      <c r="A673" s="55"/>
      <c r="B673" s="78" t="s">
        <v>100</v>
      </c>
      <c r="C673" s="41"/>
      <c r="D673" s="268">
        <f>'Budget Detaljerad'!H671</f>
        <v>0</v>
      </c>
      <c r="E673" s="268"/>
      <c r="F673" s="268">
        <f t="shared" si="109"/>
        <v>0</v>
      </c>
      <c r="G673" s="278">
        <f t="shared" si="110"/>
        <v>0</v>
      </c>
      <c r="H673" s="21"/>
    </row>
    <row r="674" spans="1:8" ht="12.75">
      <c r="A674" s="55"/>
      <c r="B674" s="78" t="s">
        <v>101</v>
      </c>
      <c r="C674" s="41"/>
      <c r="D674" s="268">
        <f>'Budget Detaljerad'!H672</f>
        <v>0</v>
      </c>
      <c r="E674" s="268"/>
      <c r="F674" s="268">
        <f t="shared" si="109"/>
        <v>0</v>
      </c>
      <c r="G674" s="278">
        <f t="shared" si="110"/>
        <v>0</v>
      </c>
      <c r="H674" s="21"/>
    </row>
    <row r="675" spans="1:8" ht="12.75">
      <c r="A675" s="55"/>
      <c r="B675" s="78" t="s">
        <v>554</v>
      </c>
      <c r="C675" s="41"/>
      <c r="D675" s="268">
        <f>'Budget Detaljerad'!H673</f>
        <v>0</v>
      </c>
      <c r="E675" s="268"/>
      <c r="F675" s="268">
        <f t="shared" si="109"/>
        <v>0</v>
      </c>
      <c r="G675" s="278">
        <f t="shared" si="110"/>
        <v>0</v>
      </c>
      <c r="H675" s="21"/>
    </row>
    <row r="676" spans="1:8" ht="12.75">
      <c r="A676" s="55"/>
      <c r="B676" s="127" t="s">
        <v>555</v>
      </c>
      <c r="C676" s="41"/>
      <c r="D676" s="268">
        <f>'Budget Detaljerad'!H674</f>
        <v>0</v>
      </c>
      <c r="E676" s="268"/>
      <c r="F676" s="268">
        <f t="shared" si="109"/>
        <v>0</v>
      </c>
      <c r="G676" s="278">
        <f t="shared" si="110"/>
        <v>0</v>
      </c>
      <c r="H676" s="21"/>
    </row>
    <row r="677" spans="1:8" ht="13.5" thickBot="1">
      <c r="A677" s="55"/>
      <c r="B677" s="78" t="s">
        <v>367</v>
      </c>
      <c r="C677" s="48"/>
      <c r="D677" s="268">
        <f>'Budget Detaljerad'!H675</f>
        <v>0</v>
      </c>
      <c r="E677" s="268"/>
      <c r="F677" s="268">
        <f t="shared" si="109"/>
        <v>0</v>
      </c>
      <c r="G677" s="278">
        <f t="shared" si="110"/>
        <v>0</v>
      </c>
      <c r="H677" s="21"/>
    </row>
    <row r="678" spans="1:8" ht="13.5" thickBot="1">
      <c r="A678" s="55"/>
      <c r="B678" s="133" t="s">
        <v>465</v>
      </c>
      <c r="C678" s="49"/>
      <c r="D678" s="269">
        <f>SUM(D672:D677)</f>
        <v>0</v>
      </c>
      <c r="E678" s="269">
        <f>SUM(E672:E677)</f>
        <v>0</v>
      </c>
      <c r="F678" s="269">
        <f t="shared" si="109"/>
        <v>0</v>
      </c>
      <c r="G678" s="284">
        <f t="shared" si="110"/>
        <v>0</v>
      </c>
      <c r="H678" s="21"/>
    </row>
    <row r="679" spans="1:8" ht="12.75">
      <c r="A679" s="55"/>
      <c r="B679" s="40"/>
      <c r="C679" s="45"/>
      <c r="D679" s="81"/>
      <c r="E679" s="81"/>
      <c r="F679" s="81"/>
      <c r="G679" s="291"/>
      <c r="H679" s="21"/>
    </row>
    <row r="680" spans="1:8" ht="12.75">
      <c r="A680" s="55" t="s">
        <v>504</v>
      </c>
      <c r="B680" s="112" t="s">
        <v>466</v>
      </c>
      <c r="C680" s="113"/>
      <c r="D680" s="67"/>
      <c r="E680" s="67"/>
      <c r="F680" s="67"/>
      <c r="G680" s="283"/>
      <c r="H680" s="21"/>
    </row>
    <row r="681" spans="1:8" ht="12.75">
      <c r="A681" s="55"/>
      <c r="B681" s="103" t="s">
        <v>422</v>
      </c>
      <c r="C681" s="41"/>
      <c r="D681" s="268">
        <f>'Budget Detaljerad'!H679</f>
        <v>0</v>
      </c>
      <c r="E681" s="268"/>
      <c r="F681" s="268">
        <f aca="true" t="shared" si="111" ref="F681:F696">E681-D681</f>
        <v>0</v>
      </c>
      <c r="G681" s="278">
        <f aca="true" t="shared" si="112" ref="G681:G696">IF(D681=0,0,F681/D681)</f>
        <v>0</v>
      </c>
      <c r="H681" s="21"/>
    </row>
    <row r="682" spans="1:8" ht="12.75">
      <c r="A682" s="55"/>
      <c r="B682" s="78" t="s">
        <v>423</v>
      </c>
      <c r="C682" s="41"/>
      <c r="D682" s="268">
        <f>'Budget Detaljerad'!H680</f>
        <v>0</v>
      </c>
      <c r="E682" s="268"/>
      <c r="F682" s="268">
        <f t="shared" si="111"/>
        <v>0</v>
      </c>
      <c r="G682" s="278">
        <f t="shared" si="112"/>
        <v>0</v>
      </c>
      <c r="H682" s="21"/>
    </row>
    <row r="683" spans="1:8" ht="12.75">
      <c r="A683" s="55"/>
      <c r="B683" s="78" t="s">
        <v>363</v>
      </c>
      <c r="C683" s="41"/>
      <c r="D683" s="268">
        <f>'Budget Detaljerad'!H681</f>
        <v>0</v>
      </c>
      <c r="E683" s="268"/>
      <c r="F683" s="268">
        <f t="shared" si="111"/>
        <v>0</v>
      </c>
      <c r="G683" s="278">
        <f t="shared" si="112"/>
        <v>0</v>
      </c>
      <c r="H683" s="21"/>
    </row>
    <row r="684" spans="1:8" ht="12.75">
      <c r="A684" s="55"/>
      <c r="B684" s="78" t="s">
        <v>595</v>
      </c>
      <c r="C684" s="41"/>
      <c r="D684" s="268">
        <f>'Budget Detaljerad'!H682</f>
        <v>0</v>
      </c>
      <c r="E684" s="268"/>
      <c r="F684" s="268">
        <f t="shared" si="111"/>
        <v>0</v>
      </c>
      <c r="G684" s="278">
        <f t="shared" si="112"/>
        <v>0</v>
      </c>
      <c r="H684" s="21"/>
    </row>
    <row r="685" spans="1:8" ht="12.75">
      <c r="A685" s="55"/>
      <c r="B685" s="78" t="s">
        <v>579</v>
      </c>
      <c r="C685" s="41"/>
      <c r="D685" s="268">
        <f>'Budget Detaljerad'!H684</f>
        <v>0</v>
      </c>
      <c r="E685" s="268"/>
      <c r="F685" s="268">
        <f t="shared" si="111"/>
        <v>0</v>
      </c>
      <c r="G685" s="278">
        <f t="shared" si="112"/>
        <v>0</v>
      </c>
      <c r="H685" s="21"/>
    </row>
    <row r="686" spans="1:8" ht="12.75">
      <c r="A686" s="55"/>
      <c r="B686" s="78" t="s">
        <v>707</v>
      </c>
      <c r="C686" s="41"/>
      <c r="D686" s="268">
        <f>'Budget Detaljerad'!H683</f>
        <v>0</v>
      </c>
      <c r="E686" s="268"/>
      <c r="F686" s="268">
        <f>E686-D686</f>
        <v>0</v>
      </c>
      <c r="G686" s="278">
        <f>IF(D686=0,0,F686/D686)</f>
        <v>0</v>
      </c>
      <c r="H686" s="21"/>
    </row>
    <row r="687" spans="1:8" ht="12.75">
      <c r="A687" s="55"/>
      <c r="B687" s="78" t="s">
        <v>580</v>
      </c>
      <c r="C687" s="41"/>
      <c r="D687" s="268">
        <f>'Budget Detaljerad'!H684</f>
        <v>0</v>
      </c>
      <c r="E687" s="268"/>
      <c r="F687" s="268">
        <f t="shared" si="111"/>
        <v>0</v>
      </c>
      <c r="G687" s="278">
        <f t="shared" si="112"/>
        <v>0</v>
      </c>
      <c r="H687" s="21"/>
    </row>
    <row r="688" spans="1:8" ht="12.75">
      <c r="A688" s="55"/>
      <c r="B688" s="78" t="s">
        <v>424</v>
      </c>
      <c r="C688" s="41"/>
      <c r="D688" s="268">
        <f>'Budget Detaljerad'!H686</f>
        <v>0</v>
      </c>
      <c r="E688" s="268"/>
      <c r="F688" s="268">
        <f t="shared" si="111"/>
        <v>0</v>
      </c>
      <c r="G688" s="278">
        <f t="shared" si="112"/>
        <v>0</v>
      </c>
      <c r="H688" s="21"/>
    </row>
    <row r="689" spans="1:8" ht="12.75">
      <c r="A689" s="55"/>
      <c r="B689" s="78" t="s">
        <v>581</v>
      </c>
      <c r="C689" s="41"/>
      <c r="D689" s="268">
        <f>'Budget Detaljerad'!H687</f>
        <v>0</v>
      </c>
      <c r="E689" s="268"/>
      <c r="F689" s="268">
        <f t="shared" si="111"/>
        <v>0</v>
      </c>
      <c r="G689" s="278">
        <f t="shared" si="112"/>
        <v>0</v>
      </c>
      <c r="H689" s="21"/>
    </row>
    <row r="690" spans="1:8" ht="12.75">
      <c r="A690" s="55"/>
      <c r="B690" s="78" t="s">
        <v>582</v>
      </c>
      <c r="C690" s="41"/>
      <c r="D690" s="268">
        <f>'Budget Detaljerad'!H688</f>
        <v>0</v>
      </c>
      <c r="E690" s="268"/>
      <c r="F690" s="268">
        <f t="shared" si="111"/>
        <v>0</v>
      </c>
      <c r="G690" s="278">
        <f t="shared" si="112"/>
        <v>0</v>
      </c>
      <c r="H690" s="21"/>
    </row>
    <row r="691" spans="1:8" ht="12.75">
      <c r="A691" s="55"/>
      <c r="B691" s="78" t="s">
        <v>425</v>
      </c>
      <c r="C691" s="41"/>
      <c r="D691" s="268">
        <f>'Budget Detaljerad'!H689</f>
        <v>0</v>
      </c>
      <c r="E691" s="268"/>
      <c r="F691" s="268">
        <f t="shared" si="111"/>
        <v>0</v>
      </c>
      <c r="G691" s="278">
        <f t="shared" si="112"/>
        <v>0</v>
      </c>
      <c r="H691" s="21"/>
    </row>
    <row r="692" spans="1:8" ht="12.75">
      <c r="A692" s="55"/>
      <c r="B692" s="78" t="s">
        <v>583</v>
      </c>
      <c r="C692" s="41"/>
      <c r="D692" s="268">
        <f>'Budget Detaljerad'!H690</f>
        <v>0</v>
      </c>
      <c r="E692" s="268"/>
      <c r="F692" s="268">
        <f t="shared" si="111"/>
        <v>0</v>
      </c>
      <c r="G692" s="278">
        <f t="shared" si="112"/>
        <v>0</v>
      </c>
      <c r="H692" s="21"/>
    </row>
    <row r="693" spans="1:8" ht="12.75">
      <c r="A693" s="55"/>
      <c r="B693" s="127" t="s">
        <v>426</v>
      </c>
      <c r="C693" s="41"/>
      <c r="D693" s="268">
        <f>'Budget Detaljerad'!H691</f>
        <v>0</v>
      </c>
      <c r="E693" s="268"/>
      <c r="F693" s="268">
        <f t="shared" si="111"/>
        <v>0</v>
      </c>
      <c r="G693" s="278">
        <f t="shared" si="112"/>
        <v>0</v>
      </c>
      <c r="H693" s="21"/>
    </row>
    <row r="694" spans="1:8" ht="12.75">
      <c r="A694" s="55"/>
      <c r="B694" s="127" t="s">
        <v>226</v>
      </c>
      <c r="C694" s="41"/>
      <c r="D694" s="268">
        <f>'Budget Detaljerad'!H692</f>
        <v>0</v>
      </c>
      <c r="E694" s="268"/>
      <c r="F694" s="268">
        <f t="shared" si="111"/>
        <v>0</v>
      </c>
      <c r="G694" s="278">
        <f t="shared" si="112"/>
        <v>0</v>
      </c>
      <c r="H694" s="21"/>
    </row>
    <row r="695" spans="1:8" ht="13.5" thickBot="1">
      <c r="A695" s="55"/>
      <c r="B695" s="78" t="s">
        <v>227</v>
      </c>
      <c r="C695" s="48"/>
      <c r="D695" s="268">
        <f>'Budget Detaljerad'!H693</f>
        <v>0</v>
      </c>
      <c r="E695" s="268"/>
      <c r="F695" s="268">
        <f t="shared" si="111"/>
        <v>0</v>
      </c>
      <c r="G695" s="278">
        <f t="shared" si="112"/>
        <v>0</v>
      </c>
      <c r="H695" s="21"/>
    </row>
    <row r="696" spans="1:8" ht="13.5" thickBot="1">
      <c r="A696" s="55"/>
      <c r="B696" s="133" t="s">
        <v>467</v>
      </c>
      <c r="C696" s="49"/>
      <c r="D696" s="269">
        <f>SUM(D681:D695)</f>
        <v>0</v>
      </c>
      <c r="E696" s="269">
        <f>SUM(E681:E695)</f>
        <v>0</v>
      </c>
      <c r="F696" s="269">
        <f t="shared" si="111"/>
        <v>0</v>
      </c>
      <c r="G696" s="284">
        <f t="shared" si="112"/>
        <v>0</v>
      </c>
      <c r="H696" s="21"/>
    </row>
    <row r="697" spans="1:8" ht="12.75">
      <c r="A697" s="55"/>
      <c r="B697" s="40"/>
      <c r="C697" s="45"/>
      <c r="D697" s="81"/>
      <c r="E697" s="81"/>
      <c r="F697" s="81"/>
      <c r="G697" s="291"/>
      <c r="H697" s="21"/>
    </row>
    <row r="698" spans="1:8" ht="12.75">
      <c r="A698" s="55" t="s">
        <v>505</v>
      </c>
      <c r="B698" s="112" t="s">
        <v>621</v>
      </c>
      <c r="C698" s="113"/>
      <c r="D698" s="67"/>
      <c r="E698" s="67"/>
      <c r="F698" s="67"/>
      <c r="G698" s="283"/>
      <c r="H698" s="21"/>
    </row>
    <row r="699" spans="1:8" ht="12.75">
      <c r="A699" s="55"/>
      <c r="B699" s="103" t="s">
        <v>228</v>
      </c>
      <c r="C699" s="41"/>
      <c r="D699" s="268">
        <f>'Budget Detaljerad'!H697</f>
        <v>0</v>
      </c>
      <c r="E699" s="268"/>
      <c r="F699" s="268">
        <f aca="true" t="shared" si="113" ref="F699:F732">E699-D699</f>
        <v>0</v>
      </c>
      <c r="G699" s="278">
        <f aca="true" t="shared" si="114" ref="G699:G732">IF(D699=0,0,F699/D699)</f>
        <v>0</v>
      </c>
      <c r="H699" s="21"/>
    </row>
    <row r="700" spans="1:8" ht="12.75">
      <c r="A700" s="55"/>
      <c r="B700" s="78" t="s">
        <v>520</v>
      </c>
      <c r="C700" s="41"/>
      <c r="D700" s="268">
        <f>'Budget Detaljerad'!H698</f>
        <v>0</v>
      </c>
      <c r="E700" s="268"/>
      <c r="F700" s="268">
        <f t="shared" si="113"/>
        <v>0</v>
      </c>
      <c r="G700" s="278">
        <f t="shared" si="114"/>
        <v>0</v>
      </c>
      <c r="H700" s="21"/>
    </row>
    <row r="701" spans="1:8" ht="12.75">
      <c r="A701" s="55"/>
      <c r="B701" s="78" t="s">
        <v>585</v>
      </c>
      <c r="C701" s="41"/>
      <c r="D701" s="268">
        <f>'Budget Detaljerad'!H699</f>
        <v>0</v>
      </c>
      <c r="E701" s="268"/>
      <c r="F701" s="268">
        <f t="shared" si="113"/>
        <v>0</v>
      </c>
      <c r="G701" s="278">
        <f t="shared" si="114"/>
        <v>0</v>
      </c>
      <c r="H701" s="21"/>
    </row>
    <row r="702" spans="1:8" ht="12.75">
      <c r="A702" s="55"/>
      <c r="B702" s="78" t="s">
        <v>606</v>
      </c>
      <c r="C702" s="41"/>
      <c r="D702" s="268">
        <f>'Budget Detaljerad'!H700</f>
        <v>0</v>
      </c>
      <c r="E702" s="268"/>
      <c r="F702" s="268">
        <f t="shared" si="113"/>
        <v>0</v>
      </c>
      <c r="G702" s="278">
        <f t="shared" si="114"/>
        <v>0</v>
      </c>
      <c r="H702" s="21"/>
    </row>
    <row r="703" spans="1:8" ht="13.5" thickBot="1">
      <c r="A703" s="69"/>
      <c r="B703" s="78" t="s">
        <v>521</v>
      </c>
      <c r="C703" s="41"/>
      <c r="D703" s="268">
        <f>'Budget Detaljerad'!H701</f>
        <v>0</v>
      </c>
      <c r="E703" s="268"/>
      <c r="F703" s="268">
        <f t="shared" si="113"/>
        <v>0</v>
      </c>
      <c r="G703" s="278">
        <f t="shared" si="114"/>
        <v>0</v>
      </c>
      <c r="H703" s="33" t="e">
        <f>SUM(#REF!)</f>
        <v>#REF!</v>
      </c>
    </row>
    <row r="704" spans="1:8" ht="13.5" thickBot="1">
      <c r="A704" s="55"/>
      <c r="B704" s="78" t="s">
        <v>607</v>
      </c>
      <c r="C704" s="41"/>
      <c r="D704" s="268">
        <f>'Budget Detaljerad'!H702</f>
        <v>0</v>
      </c>
      <c r="E704" s="268"/>
      <c r="F704" s="268">
        <f t="shared" si="113"/>
        <v>0</v>
      </c>
      <c r="G704" s="278">
        <f t="shared" si="114"/>
        <v>0</v>
      </c>
      <c r="H704" s="53" t="e">
        <f>#REF!</f>
        <v>#REF!</v>
      </c>
    </row>
    <row r="705" spans="1:8" ht="12.75">
      <c r="A705" s="55"/>
      <c r="B705" s="78" t="s">
        <v>803</v>
      </c>
      <c r="C705" s="41"/>
      <c r="D705" s="268">
        <f>'Budget Detaljerad'!H703</f>
        <v>0</v>
      </c>
      <c r="E705" s="268"/>
      <c r="F705" s="268">
        <f t="shared" si="113"/>
        <v>0</v>
      </c>
      <c r="G705" s="278">
        <f t="shared" si="114"/>
        <v>0</v>
      </c>
      <c r="H705" s="90"/>
    </row>
    <row r="706" spans="1:8" ht="12.75">
      <c r="A706" s="55"/>
      <c r="B706" s="78" t="s">
        <v>804</v>
      </c>
      <c r="C706" s="41"/>
      <c r="D706" s="268">
        <f>'Budget Detaljerad'!H704</f>
        <v>0</v>
      </c>
      <c r="E706" s="268"/>
      <c r="F706" s="268">
        <f t="shared" si="113"/>
        <v>0</v>
      </c>
      <c r="G706" s="278">
        <f t="shared" si="114"/>
        <v>0</v>
      </c>
      <c r="H706" s="89"/>
    </row>
    <row r="707" spans="1:8" ht="12.75">
      <c r="A707" s="55"/>
      <c r="B707" s="78" t="s">
        <v>805</v>
      </c>
      <c r="C707" s="41"/>
      <c r="D707" s="268">
        <f>'Budget Detaljerad'!H705</f>
        <v>0</v>
      </c>
      <c r="E707" s="268"/>
      <c r="F707" s="268">
        <f t="shared" si="113"/>
        <v>0</v>
      </c>
      <c r="G707" s="278">
        <f t="shared" si="114"/>
        <v>0</v>
      </c>
      <c r="H707" s="21"/>
    </row>
    <row r="708" spans="1:8" ht="12.75">
      <c r="A708" s="55"/>
      <c r="B708" s="78" t="s">
        <v>806</v>
      </c>
      <c r="C708" s="41"/>
      <c r="D708" s="268">
        <f>'Budget Detaljerad'!H706</f>
        <v>0</v>
      </c>
      <c r="E708" s="268"/>
      <c r="F708" s="268">
        <f t="shared" si="113"/>
        <v>0</v>
      </c>
      <c r="G708" s="278">
        <f t="shared" si="114"/>
        <v>0</v>
      </c>
      <c r="H708" s="21"/>
    </row>
    <row r="709" spans="1:8" ht="12.75">
      <c r="A709" s="55"/>
      <c r="B709" s="78" t="s">
        <v>608</v>
      </c>
      <c r="C709" s="41"/>
      <c r="D709" s="268">
        <f>'Budget Detaljerad'!H707</f>
        <v>0</v>
      </c>
      <c r="E709" s="268"/>
      <c r="F709" s="268">
        <f t="shared" si="113"/>
        <v>0</v>
      </c>
      <c r="G709" s="278">
        <f t="shared" si="114"/>
        <v>0</v>
      </c>
      <c r="H709" s="21"/>
    </row>
    <row r="710" spans="1:8" ht="12.75">
      <c r="A710" s="55"/>
      <c r="B710" s="78" t="s">
        <v>432</v>
      </c>
      <c r="C710" s="41"/>
      <c r="D710" s="268">
        <f>'Budget Detaljerad'!H708</f>
        <v>0</v>
      </c>
      <c r="E710" s="268"/>
      <c r="F710" s="268">
        <f t="shared" si="113"/>
        <v>0</v>
      </c>
      <c r="G710" s="278">
        <f t="shared" si="114"/>
        <v>0</v>
      </c>
      <c r="H710" s="21"/>
    </row>
    <row r="711" spans="1:8" ht="12.75">
      <c r="A711" s="55"/>
      <c r="B711" s="148" t="s">
        <v>229</v>
      </c>
      <c r="C711" s="41"/>
      <c r="D711" s="268">
        <f>'Budget Detaljerad'!H709</f>
        <v>0</v>
      </c>
      <c r="E711" s="268"/>
      <c r="F711" s="268">
        <f t="shared" si="113"/>
        <v>0</v>
      </c>
      <c r="G711" s="278">
        <f t="shared" si="114"/>
        <v>0</v>
      </c>
      <c r="H711" s="21"/>
    </row>
    <row r="712" spans="1:8" ht="12.75">
      <c r="A712" s="55"/>
      <c r="B712" s="78" t="s">
        <v>230</v>
      </c>
      <c r="C712" s="41"/>
      <c r="D712" s="268">
        <f>'Budget Detaljerad'!H710</f>
        <v>0</v>
      </c>
      <c r="E712" s="268"/>
      <c r="F712" s="268">
        <f t="shared" si="113"/>
        <v>0</v>
      </c>
      <c r="G712" s="278">
        <f t="shared" si="114"/>
        <v>0</v>
      </c>
      <c r="H712" s="21"/>
    </row>
    <row r="713" spans="1:8" ht="13.5" thickBot="1">
      <c r="A713" s="69"/>
      <c r="B713" s="78" t="s">
        <v>231</v>
      </c>
      <c r="C713" s="41"/>
      <c r="D713" s="268">
        <f>'Budget Detaljerad'!H711</f>
        <v>0</v>
      </c>
      <c r="E713" s="268"/>
      <c r="F713" s="268">
        <f t="shared" si="113"/>
        <v>0</v>
      </c>
      <c r="G713" s="278">
        <f t="shared" si="114"/>
        <v>0</v>
      </c>
      <c r="H713" s="33" t="e">
        <f>SUM(#REF!)</f>
        <v>#REF!</v>
      </c>
    </row>
    <row r="714" spans="1:8" ht="13.5" thickBot="1">
      <c r="A714" s="55"/>
      <c r="B714" s="78" t="s">
        <v>232</v>
      </c>
      <c r="C714" s="41"/>
      <c r="D714" s="268">
        <f>'Budget Detaljerad'!H712</f>
        <v>0</v>
      </c>
      <c r="E714" s="268"/>
      <c r="F714" s="268">
        <f t="shared" si="113"/>
        <v>0</v>
      </c>
      <c r="G714" s="278">
        <f t="shared" si="114"/>
        <v>0</v>
      </c>
      <c r="H714" s="53" t="e">
        <f>#REF!</f>
        <v>#REF!</v>
      </c>
    </row>
    <row r="715" spans="1:8" ht="12.75">
      <c r="A715" s="55"/>
      <c r="B715" s="78" t="s">
        <v>233</v>
      </c>
      <c r="C715" s="41"/>
      <c r="D715" s="268">
        <f>'Budget Detaljerad'!H713</f>
        <v>0</v>
      </c>
      <c r="E715" s="268"/>
      <c r="F715" s="268">
        <f t="shared" si="113"/>
        <v>0</v>
      </c>
      <c r="G715" s="278">
        <f t="shared" si="114"/>
        <v>0</v>
      </c>
      <c r="H715" s="90"/>
    </row>
    <row r="716" spans="1:8" ht="12.75">
      <c r="A716" s="55"/>
      <c r="B716" s="78" t="s">
        <v>234</v>
      </c>
      <c r="C716" s="41"/>
      <c r="D716" s="268">
        <f>'Budget Detaljerad'!H714</f>
        <v>0</v>
      </c>
      <c r="E716" s="268"/>
      <c r="F716" s="268">
        <f t="shared" si="113"/>
        <v>0</v>
      </c>
      <c r="G716" s="278">
        <f t="shared" si="114"/>
        <v>0</v>
      </c>
      <c r="H716" s="102"/>
    </row>
    <row r="717" spans="1:8" ht="12.75">
      <c r="A717" s="55"/>
      <c r="B717" s="78" t="s">
        <v>235</v>
      </c>
      <c r="C717" s="41"/>
      <c r="D717" s="268">
        <f>'Budget Detaljerad'!H715</f>
        <v>0</v>
      </c>
      <c r="E717" s="268"/>
      <c r="F717" s="268">
        <f t="shared" si="113"/>
        <v>0</v>
      </c>
      <c r="G717" s="278">
        <f t="shared" si="114"/>
        <v>0</v>
      </c>
      <c r="H717" s="21"/>
    </row>
    <row r="718" spans="1:8" ht="12.75">
      <c r="A718" s="55"/>
      <c r="B718" s="78" t="s">
        <v>855</v>
      </c>
      <c r="C718" s="41"/>
      <c r="D718" s="268">
        <f>'Budget Detaljerad'!H716</f>
        <v>0</v>
      </c>
      <c r="E718" s="268"/>
      <c r="F718" s="268">
        <f t="shared" si="113"/>
        <v>0</v>
      </c>
      <c r="G718" s="278">
        <f t="shared" si="114"/>
        <v>0</v>
      </c>
      <c r="H718" s="21"/>
    </row>
    <row r="719" spans="1:8" ht="12.75">
      <c r="A719" s="55"/>
      <c r="B719" s="78" t="s">
        <v>854</v>
      </c>
      <c r="C719" s="41"/>
      <c r="D719" s="268">
        <f>'Budget Detaljerad'!H717</f>
        <v>0</v>
      </c>
      <c r="E719" s="268"/>
      <c r="F719" s="268">
        <f t="shared" si="113"/>
        <v>0</v>
      </c>
      <c r="G719" s="278">
        <f t="shared" si="114"/>
        <v>0</v>
      </c>
      <c r="H719" s="21"/>
    </row>
    <row r="720" spans="1:8" ht="12.75">
      <c r="A720" s="55"/>
      <c r="B720" s="78" t="s">
        <v>609</v>
      </c>
      <c r="C720" s="41"/>
      <c r="D720" s="268">
        <f>'Budget Detaljerad'!H718</f>
        <v>0</v>
      </c>
      <c r="E720" s="268"/>
      <c r="F720" s="268">
        <f t="shared" si="113"/>
        <v>0</v>
      </c>
      <c r="G720" s="278">
        <f t="shared" si="114"/>
        <v>0</v>
      </c>
      <c r="H720" s="21"/>
    </row>
    <row r="721" spans="1:8" ht="12.75">
      <c r="A721" s="55"/>
      <c r="B721" s="78" t="s">
        <v>430</v>
      </c>
      <c r="C721" s="41"/>
      <c r="D721" s="268">
        <f>'Budget Detaljerad'!H719</f>
        <v>0</v>
      </c>
      <c r="E721" s="268"/>
      <c r="F721" s="268">
        <f t="shared" si="113"/>
        <v>0</v>
      </c>
      <c r="G721" s="278">
        <f t="shared" si="114"/>
        <v>0</v>
      </c>
      <c r="H721" s="21"/>
    </row>
    <row r="722" spans="1:8" ht="12.75">
      <c r="A722" s="55"/>
      <c r="B722" s="78" t="s">
        <v>338</v>
      </c>
      <c r="C722" s="41"/>
      <c r="D722" s="268">
        <f>'Budget Detaljerad'!H720</f>
        <v>0</v>
      </c>
      <c r="E722" s="268"/>
      <c r="F722" s="268">
        <f t="shared" si="113"/>
        <v>0</v>
      </c>
      <c r="G722" s="278">
        <f t="shared" si="114"/>
        <v>0</v>
      </c>
      <c r="H722" s="21"/>
    </row>
    <row r="723" spans="1:8" ht="12.75">
      <c r="A723" s="55"/>
      <c r="B723" s="78" t="s">
        <v>339</v>
      </c>
      <c r="C723" s="41"/>
      <c r="D723" s="268">
        <f>'Budget Detaljerad'!H721</f>
        <v>0</v>
      </c>
      <c r="E723" s="268"/>
      <c r="F723" s="268">
        <f t="shared" si="113"/>
        <v>0</v>
      </c>
      <c r="G723" s="278">
        <f t="shared" si="114"/>
        <v>0</v>
      </c>
      <c r="H723" s="21"/>
    </row>
    <row r="724" spans="1:8" ht="12.75">
      <c r="A724" s="55"/>
      <c r="B724" s="78" t="s">
        <v>435</v>
      </c>
      <c r="C724" s="41"/>
      <c r="D724" s="268">
        <f>'Budget Detaljerad'!H722</f>
        <v>0</v>
      </c>
      <c r="E724" s="268"/>
      <c r="F724" s="268">
        <f t="shared" si="113"/>
        <v>0</v>
      </c>
      <c r="G724" s="278">
        <f t="shared" si="114"/>
        <v>0</v>
      </c>
      <c r="H724" s="21"/>
    </row>
    <row r="725" spans="1:8" ht="13.5" thickBot="1">
      <c r="A725" s="69"/>
      <c r="B725" s="78" t="s">
        <v>326</v>
      </c>
      <c r="C725" s="41"/>
      <c r="D725" s="268">
        <f>'Budget Detaljerad'!H723</f>
        <v>0</v>
      </c>
      <c r="E725" s="268"/>
      <c r="F725" s="268">
        <f t="shared" si="113"/>
        <v>0</v>
      </c>
      <c r="G725" s="278">
        <f t="shared" si="114"/>
        <v>0</v>
      </c>
      <c r="H725" s="33" t="e">
        <f>SUM(#REF!)</f>
        <v>#REF!</v>
      </c>
    </row>
    <row r="726" spans="1:8" ht="13.5" thickBot="1">
      <c r="A726" s="55"/>
      <c r="B726" s="131" t="s">
        <v>327</v>
      </c>
      <c r="C726" s="41"/>
      <c r="D726" s="268">
        <f>'Budget Detaljerad'!H724</f>
        <v>0</v>
      </c>
      <c r="E726" s="268"/>
      <c r="F726" s="268">
        <f t="shared" si="113"/>
        <v>0</v>
      </c>
      <c r="G726" s="278">
        <f t="shared" si="114"/>
        <v>0</v>
      </c>
      <c r="H726" s="53" t="e">
        <f>#REF!</f>
        <v>#REF!</v>
      </c>
    </row>
    <row r="727" spans="1:8" ht="12.75">
      <c r="A727" s="55"/>
      <c r="B727" s="78" t="s">
        <v>328</v>
      </c>
      <c r="C727" s="41"/>
      <c r="D727" s="268">
        <f>'Budget Detaljerad'!H725</f>
        <v>0</v>
      </c>
      <c r="E727" s="268"/>
      <c r="F727" s="268">
        <f t="shared" si="113"/>
        <v>0</v>
      </c>
      <c r="G727" s="278">
        <f t="shared" si="114"/>
        <v>0</v>
      </c>
      <c r="H727" s="90"/>
    </row>
    <row r="728" spans="1:8" ht="12.75">
      <c r="A728" s="55"/>
      <c r="B728" s="78" t="s">
        <v>610</v>
      </c>
      <c r="C728" s="41"/>
      <c r="D728" s="268">
        <f>'Budget Detaljerad'!H726</f>
        <v>0</v>
      </c>
      <c r="E728" s="268"/>
      <c r="F728" s="268">
        <f t="shared" si="113"/>
        <v>0</v>
      </c>
      <c r="G728" s="278">
        <f t="shared" si="114"/>
        <v>0</v>
      </c>
      <c r="H728" s="89"/>
    </row>
    <row r="729" spans="1:8" ht="12.75">
      <c r="A729" s="55"/>
      <c r="B729" s="127" t="s">
        <v>329</v>
      </c>
      <c r="C729" s="41"/>
      <c r="D729" s="268">
        <f>'Budget Detaljerad'!H727</f>
        <v>0</v>
      </c>
      <c r="E729" s="268"/>
      <c r="F729" s="268">
        <f t="shared" si="113"/>
        <v>0</v>
      </c>
      <c r="G729" s="278">
        <f t="shared" si="114"/>
        <v>0</v>
      </c>
      <c r="H729" s="21"/>
    </row>
    <row r="730" spans="1:8" ht="12.75">
      <c r="A730" s="55"/>
      <c r="B730" s="127" t="s">
        <v>316</v>
      </c>
      <c r="C730" s="41"/>
      <c r="D730" s="268">
        <f>'Budget Detaljerad'!H728</f>
        <v>0</v>
      </c>
      <c r="E730" s="268"/>
      <c r="F730" s="268">
        <f t="shared" si="113"/>
        <v>0</v>
      </c>
      <c r="G730" s="278">
        <f t="shared" si="114"/>
        <v>0</v>
      </c>
      <c r="H730" s="21"/>
    </row>
    <row r="731" spans="1:8" ht="13.5" thickBot="1">
      <c r="A731" s="55"/>
      <c r="B731" s="78" t="s">
        <v>613</v>
      </c>
      <c r="C731" s="48"/>
      <c r="D731" s="268">
        <f>'Budget Detaljerad'!H729</f>
        <v>0</v>
      </c>
      <c r="E731" s="268"/>
      <c r="F731" s="268">
        <f t="shared" si="113"/>
        <v>0</v>
      </c>
      <c r="G731" s="278">
        <f t="shared" si="114"/>
        <v>0</v>
      </c>
      <c r="H731" s="21"/>
    </row>
    <row r="732" spans="1:8" ht="13.5" thickBot="1">
      <c r="A732" s="69"/>
      <c r="B732" s="133" t="s">
        <v>405</v>
      </c>
      <c r="C732" s="49"/>
      <c r="D732" s="269">
        <f>SUM(D699:D731)</f>
        <v>0</v>
      </c>
      <c r="E732" s="269">
        <f>SUM(E699:E731)</f>
        <v>0</v>
      </c>
      <c r="F732" s="269">
        <f t="shared" si="113"/>
        <v>0</v>
      </c>
      <c r="G732" s="284">
        <f t="shared" si="114"/>
        <v>0</v>
      </c>
      <c r="H732" s="33" t="e">
        <f>SUM(#REF!)</f>
        <v>#REF!</v>
      </c>
    </row>
    <row r="733" spans="1:8" ht="13.5" thickBot="1">
      <c r="A733" s="55"/>
      <c r="B733" s="40"/>
      <c r="C733" s="45"/>
      <c r="D733" s="81"/>
      <c r="E733" s="81"/>
      <c r="F733" s="81"/>
      <c r="G733" s="291"/>
      <c r="H733" s="53" t="e">
        <f>#REF!</f>
        <v>#REF!</v>
      </c>
    </row>
    <row r="734" spans="1:8" ht="12.75">
      <c r="A734" s="1" t="s">
        <v>506</v>
      </c>
      <c r="B734" s="112" t="s">
        <v>337</v>
      </c>
      <c r="C734" s="113"/>
      <c r="D734" s="67"/>
      <c r="E734" s="67"/>
      <c r="F734" s="67"/>
      <c r="G734" s="283"/>
      <c r="H734" s="95" t="e">
        <f>#REF!</f>
        <v>#REF!</v>
      </c>
    </row>
    <row r="735" spans="1:8" ht="12.75">
      <c r="A735" s="55"/>
      <c r="B735" s="103" t="s">
        <v>330</v>
      </c>
      <c r="C735" s="41"/>
      <c r="D735" s="268">
        <f>'Budget Detaljerad'!H733</f>
        <v>0</v>
      </c>
      <c r="E735" s="268"/>
      <c r="F735" s="268">
        <f aca="true" t="shared" si="115" ref="F735:F742">E735-D735</f>
        <v>0</v>
      </c>
      <c r="G735" s="278">
        <f aca="true" t="shared" si="116" ref="G735:G742">IF(D735=0,0,F735/D735)</f>
        <v>0</v>
      </c>
      <c r="H735" s="54"/>
    </row>
    <row r="736" spans="1:8" ht="20.25">
      <c r="A736" s="214"/>
      <c r="B736" s="78" t="s">
        <v>331</v>
      </c>
      <c r="C736" s="41"/>
      <c r="D736" s="268">
        <f>'Budget Detaljerad'!H734</f>
        <v>0</v>
      </c>
      <c r="E736" s="268"/>
      <c r="F736" s="268">
        <f t="shared" si="115"/>
        <v>0</v>
      </c>
      <c r="G736" s="278">
        <f t="shared" si="116"/>
        <v>0</v>
      </c>
      <c r="H736" s="220"/>
    </row>
    <row r="737" spans="1:8" ht="12.75">
      <c r="A737" s="55"/>
      <c r="B737" s="78" t="s">
        <v>332</v>
      </c>
      <c r="C737" s="41"/>
      <c r="D737" s="268">
        <f>'Budget Detaljerad'!H735</f>
        <v>0</v>
      </c>
      <c r="E737" s="268"/>
      <c r="F737" s="268">
        <f t="shared" si="115"/>
        <v>0</v>
      </c>
      <c r="G737" s="278">
        <f t="shared" si="116"/>
        <v>0</v>
      </c>
      <c r="H737" s="54"/>
    </row>
    <row r="738" spans="1:8" ht="12.75">
      <c r="A738" s="55"/>
      <c r="B738" s="78" t="s">
        <v>333</v>
      </c>
      <c r="C738" s="41"/>
      <c r="D738" s="268">
        <f>'Budget Detaljerad'!H736</f>
        <v>0</v>
      </c>
      <c r="E738" s="268"/>
      <c r="F738" s="268">
        <f t="shared" si="115"/>
        <v>0</v>
      </c>
      <c r="G738" s="278">
        <f t="shared" si="116"/>
        <v>0</v>
      </c>
      <c r="H738" s="89"/>
    </row>
    <row r="739" spans="1:8" ht="12.75">
      <c r="A739" s="55"/>
      <c r="B739" s="78" t="s">
        <v>334</v>
      </c>
      <c r="C739" s="41"/>
      <c r="D739" s="268">
        <f>'Budget Detaljerad'!H737</f>
        <v>0</v>
      </c>
      <c r="E739" s="268"/>
      <c r="F739" s="268">
        <f t="shared" si="115"/>
        <v>0</v>
      </c>
      <c r="G739" s="278">
        <f t="shared" si="116"/>
        <v>0</v>
      </c>
      <c r="H739" s="21"/>
    </row>
    <row r="740" spans="1:8" ht="12.75">
      <c r="A740" s="55"/>
      <c r="B740" s="127" t="s">
        <v>335</v>
      </c>
      <c r="C740" s="41"/>
      <c r="D740" s="268">
        <f>'Budget Detaljerad'!H738</f>
        <v>0</v>
      </c>
      <c r="E740" s="268"/>
      <c r="F740" s="268">
        <f t="shared" si="115"/>
        <v>0</v>
      </c>
      <c r="G740" s="278">
        <f t="shared" si="116"/>
        <v>0</v>
      </c>
      <c r="H740" s="21"/>
    </row>
    <row r="741" spans="1:8" ht="13.5" thickBot="1">
      <c r="A741" s="55"/>
      <c r="B741" s="127" t="s">
        <v>336</v>
      </c>
      <c r="C741" s="48"/>
      <c r="D741" s="268">
        <f>'Budget Detaljerad'!H739</f>
        <v>0</v>
      </c>
      <c r="E741" s="268"/>
      <c r="F741" s="268">
        <f t="shared" si="115"/>
        <v>0</v>
      </c>
      <c r="G741" s="278">
        <f t="shared" si="116"/>
        <v>0</v>
      </c>
      <c r="H741" s="21"/>
    </row>
    <row r="742" spans="1:8" ht="13.5" thickBot="1">
      <c r="A742" s="55"/>
      <c r="B742" s="133" t="s">
        <v>344</v>
      </c>
      <c r="C742" s="49"/>
      <c r="D742" s="269">
        <f>SUM(D735:D741)</f>
        <v>0</v>
      </c>
      <c r="E742" s="269">
        <f>SUM(E735:E741)</f>
        <v>0</v>
      </c>
      <c r="F742" s="269">
        <f t="shared" si="115"/>
        <v>0</v>
      </c>
      <c r="G742" s="284">
        <f t="shared" si="116"/>
        <v>0</v>
      </c>
      <c r="H742" s="21"/>
    </row>
    <row r="743" spans="1:8" ht="12.75">
      <c r="A743" s="55"/>
      <c r="B743" s="40"/>
      <c r="C743" s="45"/>
      <c r="D743" s="81"/>
      <c r="E743" s="81"/>
      <c r="F743" s="81"/>
      <c r="G743" s="291"/>
      <c r="H743" s="21"/>
    </row>
    <row r="744" spans="1:8" ht="12.75">
      <c r="A744" s="55" t="s">
        <v>377</v>
      </c>
      <c r="B744" s="112" t="s">
        <v>459</v>
      </c>
      <c r="C744" s="113"/>
      <c r="D744" s="100"/>
      <c r="E744" s="100"/>
      <c r="F744" s="100"/>
      <c r="G744" s="303"/>
      <c r="H744" s="21"/>
    </row>
    <row r="745" spans="1:8" ht="12.75">
      <c r="A745" s="55"/>
      <c r="B745" s="103" t="s">
        <v>174</v>
      </c>
      <c r="C745" s="41"/>
      <c r="D745" s="268">
        <f>'Budget Detaljerad'!H743</f>
        <v>0</v>
      </c>
      <c r="E745" s="268"/>
      <c r="F745" s="268">
        <f aca="true" t="shared" si="117" ref="F745:F754">E745-D745</f>
        <v>0</v>
      </c>
      <c r="G745" s="278">
        <f aca="true" t="shared" si="118" ref="G745:G754">IF(D745=0,0,F745/D745)</f>
        <v>0</v>
      </c>
      <c r="H745" s="21"/>
    </row>
    <row r="746" spans="1:8" ht="12.75">
      <c r="A746" s="55"/>
      <c r="B746" s="78" t="s">
        <v>175</v>
      </c>
      <c r="C746" s="41"/>
      <c r="D746" s="268">
        <f>'Budget Detaljerad'!H744</f>
        <v>0</v>
      </c>
      <c r="E746" s="268"/>
      <c r="F746" s="268">
        <f t="shared" si="117"/>
        <v>0</v>
      </c>
      <c r="G746" s="278">
        <f t="shared" si="118"/>
        <v>0</v>
      </c>
      <c r="H746" s="21"/>
    </row>
    <row r="747" spans="1:8" ht="12.75">
      <c r="A747" s="55"/>
      <c r="B747" s="78" t="s">
        <v>281</v>
      </c>
      <c r="C747" s="41"/>
      <c r="D747" s="268">
        <f>'Budget Detaljerad'!H745</f>
        <v>0</v>
      </c>
      <c r="E747" s="268"/>
      <c r="F747" s="268">
        <f t="shared" si="117"/>
        <v>0</v>
      </c>
      <c r="G747" s="278">
        <f t="shared" si="118"/>
        <v>0</v>
      </c>
      <c r="H747" s="21"/>
    </row>
    <row r="748" spans="1:8" ht="12.75">
      <c r="A748" s="55"/>
      <c r="B748" s="78" t="s">
        <v>364</v>
      </c>
      <c r="C748" s="41"/>
      <c r="D748" s="268">
        <f>'Budget Detaljerad'!H746</f>
        <v>0</v>
      </c>
      <c r="E748" s="268"/>
      <c r="F748" s="268">
        <f t="shared" si="117"/>
        <v>0</v>
      </c>
      <c r="G748" s="278">
        <f t="shared" si="118"/>
        <v>0</v>
      </c>
      <c r="H748" s="21"/>
    </row>
    <row r="749" spans="1:8" ht="12.75">
      <c r="A749" s="55"/>
      <c r="B749" s="78" t="s">
        <v>278</v>
      </c>
      <c r="C749" s="41"/>
      <c r="D749" s="268">
        <f>'Budget Detaljerad'!H747</f>
        <v>0</v>
      </c>
      <c r="E749" s="268"/>
      <c r="F749" s="268">
        <f t="shared" si="117"/>
        <v>0</v>
      </c>
      <c r="G749" s="278">
        <f t="shared" si="118"/>
        <v>0</v>
      </c>
      <c r="H749" s="21"/>
    </row>
    <row r="750" spans="1:8" ht="12.75">
      <c r="A750" s="55"/>
      <c r="B750" s="78" t="s">
        <v>279</v>
      </c>
      <c r="C750" s="41"/>
      <c r="D750" s="268">
        <f>'Budget Detaljerad'!H748</f>
        <v>0</v>
      </c>
      <c r="E750" s="268"/>
      <c r="F750" s="268">
        <f t="shared" si="117"/>
        <v>0</v>
      </c>
      <c r="G750" s="278">
        <f t="shared" si="118"/>
        <v>0</v>
      </c>
      <c r="H750" s="21"/>
    </row>
    <row r="751" spans="1:8" ht="12.75">
      <c r="A751" s="55"/>
      <c r="B751" s="78" t="s">
        <v>611</v>
      </c>
      <c r="C751" s="41"/>
      <c r="D751" s="268">
        <f>'Budget Detaljerad'!H749</f>
        <v>0</v>
      </c>
      <c r="E751" s="268"/>
      <c r="F751" s="268">
        <f t="shared" si="117"/>
        <v>0</v>
      </c>
      <c r="G751" s="278">
        <f t="shared" si="118"/>
        <v>0</v>
      </c>
      <c r="H751" s="21"/>
    </row>
    <row r="752" spans="1:8" ht="12.75">
      <c r="A752" s="55"/>
      <c r="B752" s="78" t="s">
        <v>612</v>
      </c>
      <c r="C752" s="41"/>
      <c r="D752" s="268">
        <f>'Budget Detaljerad'!H750</f>
        <v>0</v>
      </c>
      <c r="E752" s="268"/>
      <c r="F752" s="268">
        <f t="shared" si="117"/>
        <v>0</v>
      </c>
      <c r="G752" s="278">
        <f t="shared" si="118"/>
        <v>0</v>
      </c>
      <c r="H752" s="21"/>
    </row>
    <row r="753" spans="1:8" ht="13.5" thickBot="1">
      <c r="A753" s="69"/>
      <c r="B753" s="127" t="s">
        <v>280</v>
      </c>
      <c r="C753" s="48"/>
      <c r="D753" s="268">
        <f>'Budget Detaljerad'!H751</f>
        <v>0</v>
      </c>
      <c r="E753" s="268"/>
      <c r="F753" s="268">
        <f t="shared" si="117"/>
        <v>0</v>
      </c>
      <c r="G753" s="278">
        <f t="shared" si="118"/>
        <v>0</v>
      </c>
      <c r="H753" s="33" t="e">
        <f>SUM(#REF!)</f>
        <v>#REF!</v>
      </c>
    </row>
    <row r="754" spans="1:8" ht="13.5" thickBot="1">
      <c r="A754" s="55"/>
      <c r="B754" s="133" t="s">
        <v>401</v>
      </c>
      <c r="C754" s="49"/>
      <c r="D754" s="269">
        <f>SUM(D745:D753)</f>
        <v>0</v>
      </c>
      <c r="E754" s="269">
        <f>SUM(E745:E753)</f>
        <v>0</v>
      </c>
      <c r="F754" s="269">
        <f t="shared" si="117"/>
        <v>0</v>
      </c>
      <c r="G754" s="284">
        <f t="shared" si="118"/>
        <v>0</v>
      </c>
      <c r="H754" s="53" t="e">
        <f>#REF!</f>
        <v>#REF!</v>
      </c>
    </row>
    <row r="755" spans="1:8" ht="12.75">
      <c r="A755" s="55"/>
      <c r="B755" s="40"/>
      <c r="C755" s="45"/>
      <c r="D755" s="81"/>
      <c r="E755" s="81"/>
      <c r="F755" s="81"/>
      <c r="G755" s="291"/>
      <c r="H755" s="90"/>
    </row>
    <row r="756" spans="1:8" ht="12.75">
      <c r="A756" s="55" t="s">
        <v>378</v>
      </c>
      <c r="B756" s="112" t="s">
        <v>402</v>
      </c>
      <c r="C756" s="113"/>
      <c r="D756" s="67"/>
      <c r="E756" s="67"/>
      <c r="F756" s="67"/>
      <c r="G756" s="283"/>
      <c r="H756" s="89"/>
    </row>
    <row r="757" spans="1:8" ht="12.75">
      <c r="A757" s="55"/>
      <c r="B757" s="103" t="s">
        <v>404</v>
      </c>
      <c r="C757" s="41"/>
      <c r="D757" s="268">
        <f>'Budget Detaljerad'!H755</f>
        <v>0</v>
      </c>
      <c r="E757" s="268"/>
      <c r="F757" s="268">
        <f aca="true" t="shared" si="119" ref="F757:F762">E757-D757</f>
        <v>0</v>
      </c>
      <c r="G757" s="278">
        <f aca="true" t="shared" si="120" ref="G757:G762">IF(D757=0,0,F757/D757)</f>
        <v>0</v>
      </c>
      <c r="H757" s="21"/>
    </row>
    <row r="758" spans="1:8" ht="12.75">
      <c r="A758" s="55"/>
      <c r="B758" s="78" t="s">
        <v>473</v>
      </c>
      <c r="C758" s="41"/>
      <c r="D758" s="268">
        <f>'Budget Detaljerad'!H756</f>
        <v>0</v>
      </c>
      <c r="E758" s="268"/>
      <c r="F758" s="268">
        <f t="shared" si="119"/>
        <v>0</v>
      </c>
      <c r="G758" s="278">
        <f t="shared" si="120"/>
        <v>0</v>
      </c>
      <c r="H758" s="21"/>
    </row>
    <row r="759" spans="1:8" ht="12.75">
      <c r="A759" s="55"/>
      <c r="B759" s="78" t="s">
        <v>137</v>
      </c>
      <c r="C759" s="41"/>
      <c r="D759" s="268">
        <f>'Budget Detaljerad'!H757</f>
        <v>0</v>
      </c>
      <c r="E759" s="268"/>
      <c r="F759" s="268">
        <f t="shared" si="119"/>
        <v>0</v>
      </c>
      <c r="G759" s="278">
        <f t="shared" si="120"/>
        <v>0</v>
      </c>
      <c r="H759" s="21"/>
    </row>
    <row r="760" spans="1:8" ht="13.5" thickBot="1">
      <c r="A760" s="55"/>
      <c r="B760" s="127" t="s">
        <v>138</v>
      </c>
      <c r="C760" s="48"/>
      <c r="D760" s="268">
        <f>'Budget Detaljerad'!H758</f>
        <v>0</v>
      </c>
      <c r="E760" s="268"/>
      <c r="F760" s="268">
        <f t="shared" si="119"/>
        <v>0</v>
      </c>
      <c r="G760" s="278">
        <f t="shared" si="120"/>
        <v>0</v>
      </c>
      <c r="H760" s="21"/>
    </row>
    <row r="761" spans="1:8" ht="13.5" thickBot="1">
      <c r="A761" s="55"/>
      <c r="B761" s="133" t="s">
        <v>403</v>
      </c>
      <c r="C761" s="49"/>
      <c r="D761" s="269">
        <f>SUM(D757:D760)</f>
        <v>0</v>
      </c>
      <c r="E761" s="269">
        <f>SUM(E757:E760)</f>
        <v>0</v>
      </c>
      <c r="F761" s="269">
        <f t="shared" si="119"/>
        <v>0</v>
      </c>
      <c r="G761" s="284">
        <f t="shared" si="120"/>
        <v>0</v>
      </c>
      <c r="H761" s="21"/>
    </row>
    <row r="762" spans="1:8" ht="12.75">
      <c r="A762" s="55"/>
      <c r="B762" s="228" t="s">
        <v>406</v>
      </c>
      <c r="C762" s="91"/>
      <c r="D762" s="94">
        <f>D761+D754+D742+D732+D696+D678</f>
        <v>0</v>
      </c>
      <c r="E762" s="94">
        <f>E761+E754+E742+E732+E696+E678</f>
        <v>0</v>
      </c>
      <c r="F762" s="94">
        <f t="shared" si="119"/>
        <v>0</v>
      </c>
      <c r="G762" s="301">
        <f t="shared" si="120"/>
        <v>0</v>
      </c>
      <c r="H762" s="21"/>
    </row>
    <row r="763" spans="1:8" ht="12.75">
      <c r="A763" s="55"/>
      <c r="B763" s="40"/>
      <c r="C763" s="45"/>
      <c r="D763" s="24"/>
      <c r="E763" s="24"/>
      <c r="F763" s="24"/>
      <c r="G763" s="285"/>
      <c r="H763" s="21"/>
    </row>
    <row r="764" spans="1:8" ht="20.25">
      <c r="A764" s="55"/>
      <c r="B764" s="208" t="s">
        <v>702</v>
      </c>
      <c r="C764" s="218"/>
      <c r="D764" s="219"/>
      <c r="E764" s="219"/>
      <c r="F764" s="219"/>
      <c r="G764" s="302"/>
      <c r="H764" s="21"/>
    </row>
    <row r="765" spans="1:8" ht="12.75">
      <c r="A765" s="55"/>
      <c r="B765" s="40"/>
      <c r="C765" s="45"/>
      <c r="D765" s="24"/>
      <c r="E765" s="24"/>
      <c r="F765" s="24"/>
      <c r="G765" s="285"/>
      <c r="H765" s="21"/>
    </row>
    <row r="766" spans="1:8" ht="12.75">
      <c r="A766" s="55" t="s">
        <v>379</v>
      </c>
      <c r="B766" s="112" t="s">
        <v>407</v>
      </c>
      <c r="C766" s="113"/>
      <c r="D766" s="67"/>
      <c r="E766" s="67"/>
      <c r="F766" s="67"/>
      <c r="G766" s="283"/>
      <c r="H766" s="21"/>
    </row>
    <row r="767" spans="1:8" ht="12.75">
      <c r="A767" s="55"/>
      <c r="B767" s="103" t="s">
        <v>139</v>
      </c>
      <c r="C767" s="41"/>
      <c r="D767" s="268">
        <f>'Budget Detaljerad'!H765</f>
        <v>0</v>
      </c>
      <c r="E767" s="268"/>
      <c r="F767" s="268">
        <f aca="true" t="shared" si="121" ref="F767:F782">E767-D767</f>
        <v>0</v>
      </c>
      <c r="G767" s="278">
        <f aca="true" t="shared" si="122" ref="G767:G782">IF(D767=0,0,F767/D767)</f>
        <v>0</v>
      </c>
      <c r="H767" s="21"/>
    </row>
    <row r="768" spans="1:8" ht="12.75">
      <c r="A768" s="55"/>
      <c r="B768" s="78" t="s">
        <v>140</v>
      </c>
      <c r="C768" s="41"/>
      <c r="D768" s="268">
        <f>'Budget Detaljerad'!H766</f>
        <v>0</v>
      </c>
      <c r="E768" s="268"/>
      <c r="F768" s="268">
        <f t="shared" si="121"/>
        <v>0</v>
      </c>
      <c r="G768" s="278">
        <f t="shared" si="122"/>
        <v>0</v>
      </c>
      <c r="H768" s="21"/>
    </row>
    <row r="769" spans="1:8" ht="12.75">
      <c r="A769" s="55"/>
      <c r="B769" s="78" t="s">
        <v>141</v>
      </c>
      <c r="C769" s="41"/>
      <c r="D769" s="268">
        <f>'Budget Detaljerad'!H767</f>
        <v>0</v>
      </c>
      <c r="E769" s="268"/>
      <c r="F769" s="268">
        <f t="shared" si="121"/>
        <v>0</v>
      </c>
      <c r="G769" s="278">
        <f t="shared" si="122"/>
        <v>0</v>
      </c>
      <c r="H769" s="21"/>
    </row>
    <row r="770" spans="1:8" ht="13.5" thickBot="1">
      <c r="A770" s="69"/>
      <c r="B770" s="78" t="s">
        <v>25</v>
      </c>
      <c r="C770" s="41"/>
      <c r="D770" s="268">
        <f>'Budget Detaljerad'!H768</f>
        <v>0</v>
      </c>
      <c r="E770" s="268"/>
      <c r="F770" s="268">
        <f t="shared" si="121"/>
        <v>0</v>
      </c>
      <c r="G770" s="278">
        <f t="shared" si="122"/>
        <v>0</v>
      </c>
      <c r="H770" s="33" t="e">
        <f>SUM(#REF!)</f>
        <v>#REF!</v>
      </c>
    </row>
    <row r="771" spans="1:8" ht="13.5" thickBot="1">
      <c r="A771" s="55"/>
      <c r="B771" s="78" t="s">
        <v>417</v>
      </c>
      <c r="C771" s="41"/>
      <c r="D771" s="268">
        <f>'Budget Detaljerad'!H769</f>
        <v>0</v>
      </c>
      <c r="E771" s="268"/>
      <c r="F771" s="268">
        <f t="shared" si="121"/>
        <v>0</v>
      </c>
      <c r="G771" s="278">
        <f t="shared" si="122"/>
        <v>0</v>
      </c>
      <c r="H771" s="53" t="e">
        <f>#REF!</f>
        <v>#REF!</v>
      </c>
    </row>
    <row r="772" spans="1:8" ht="12.75">
      <c r="A772" s="55"/>
      <c r="B772" s="78" t="s">
        <v>300</v>
      </c>
      <c r="C772" s="41"/>
      <c r="D772" s="268">
        <f>'Budget Detaljerad'!H770</f>
        <v>0</v>
      </c>
      <c r="E772" s="268"/>
      <c r="F772" s="268">
        <f t="shared" si="121"/>
        <v>0</v>
      </c>
      <c r="G772" s="278">
        <f t="shared" si="122"/>
        <v>0</v>
      </c>
      <c r="H772" s="90"/>
    </row>
    <row r="773" spans="1:8" ht="12.75">
      <c r="A773" s="55"/>
      <c r="B773" s="127" t="s">
        <v>301</v>
      </c>
      <c r="C773" s="41"/>
      <c r="D773" s="268">
        <f>'Budget Detaljerad'!H771</f>
        <v>0</v>
      </c>
      <c r="E773" s="268"/>
      <c r="F773" s="268">
        <f t="shared" si="121"/>
        <v>0</v>
      </c>
      <c r="G773" s="278">
        <f t="shared" si="122"/>
        <v>0</v>
      </c>
      <c r="H773" s="89"/>
    </row>
    <row r="774" spans="1:8" ht="12.75">
      <c r="A774" s="55"/>
      <c r="B774" s="127" t="s">
        <v>251</v>
      </c>
      <c r="C774" s="41"/>
      <c r="D774" s="268">
        <f>'Budget Detaljerad'!H772</f>
        <v>0</v>
      </c>
      <c r="E774" s="268"/>
      <c r="F774" s="268">
        <f t="shared" si="121"/>
        <v>0</v>
      </c>
      <c r="G774" s="278">
        <f t="shared" si="122"/>
        <v>0</v>
      </c>
      <c r="H774" s="21"/>
    </row>
    <row r="775" spans="1:8" ht="12.75">
      <c r="A775" s="55"/>
      <c r="B775" s="127" t="s">
        <v>198</v>
      </c>
      <c r="C775" s="41"/>
      <c r="D775" s="268">
        <f>'Budget Detaljerad'!H773</f>
        <v>0</v>
      </c>
      <c r="E775" s="268"/>
      <c r="F775" s="268">
        <f t="shared" si="121"/>
        <v>0</v>
      </c>
      <c r="G775" s="278">
        <f t="shared" si="122"/>
        <v>0</v>
      </c>
      <c r="H775" s="21"/>
    </row>
    <row r="776" spans="1:8" ht="12.75">
      <c r="A776" s="55"/>
      <c r="B776" s="145" t="s">
        <v>199</v>
      </c>
      <c r="C776" s="41"/>
      <c r="D776" s="268">
        <f>'Budget Detaljerad'!H774</f>
        <v>0</v>
      </c>
      <c r="E776" s="268"/>
      <c r="F776" s="268">
        <f t="shared" si="121"/>
        <v>0</v>
      </c>
      <c r="G776" s="278">
        <f t="shared" si="122"/>
        <v>0</v>
      </c>
      <c r="H776" s="21"/>
    </row>
    <row r="777" spans="1:8" ht="12.75">
      <c r="A777" s="55"/>
      <c r="B777" s="127" t="s">
        <v>76</v>
      </c>
      <c r="C777" s="41"/>
      <c r="D777" s="268">
        <f>'Budget Detaljerad'!H775</f>
        <v>0</v>
      </c>
      <c r="E777" s="268"/>
      <c r="F777" s="268">
        <f t="shared" si="121"/>
        <v>0</v>
      </c>
      <c r="G777" s="278">
        <f t="shared" si="122"/>
        <v>0</v>
      </c>
      <c r="H777" s="21"/>
    </row>
    <row r="778" spans="1:8" ht="12.75">
      <c r="A778" s="55"/>
      <c r="B778" s="127" t="s">
        <v>77</v>
      </c>
      <c r="C778" s="41"/>
      <c r="D778" s="268">
        <f>'Budget Detaljerad'!H776</f>
        <v>0</v>
      </c>
      <c r="E778" s="268"/>
      <c r="F778" s="268">
        <f t="shared" si="121"/>
        <v>0</v>
      </c>
      <c r="G778" s="278">
        <f t="shared" si="122"/>
        <v>0</v>
      </c>
      <c r="H778" s="21"/>
    </row>
    <row r="779" spans="1:8" ht="12.75">
      <c r="A779" s="55"/>
      <c r="B779" s="78" t="s">
        <v>254</v>
      </c>
      <c r="C779" s="41"/>
      <c r="D779" s="268">
        <f>'Budget Detaljerad'!H777</f>
        <v>0</v>
      </c>
      <c r="E779" s="268"/>
      <c r="F779" s="268">
        <f t="shared" si="121"/>
        <v>0</v>
      </c>
      <c r="G779" s="278">
        <f t="shared" si="122"/>
        <v>0</v>
      </c>
      <c r="H779" s="21"/>
    </row>
    <row r="780" spans="1:8" ht="12.75">
      <c r="A780" s="55"/>
      <c r="B780" s="78" t="s">
        <v>255</v>
      </c>
      <c r="C780" s="41"/>
      <c r="D780" s="268">
        <f>'Budget Detaljerad'!H778</f>
        <v>0</v>
      </c>
      <c r="E780" s="268"/>
      <c r="F780" s="268">
        <f t="shared" si="121"/>
        <v>0</v>
      </c>
      <c r="G780" s="278">
        <f t="shared" si="122"/>
        <v>0</v>
      </c>
      <c r="H780" s="21"/>
    </row>
    <row r="781" spans="1:8" ht="13.5" thickBot="1">
      <c r="A781" s="55"/>
      <c r="B781" s="78" t="s">
        <v>78</v>
      </c>
      <c r="C781" s="48"/>
      <c r="D781" s="268">
        <f>'Budget Detaljerad'!H779</f>
        <v>0</v>
      </c>
      <c r="E781" s="268"/>
      <c r="F781" s="268">
        <f t="shared" si="121"/>
        <v>0</v>
      </c>
      <c r="G781" s="278">
        <f t="shared" si="122"/>
        <v>0</v>
      </c>
      <c r="H781" s="21"/>
    </row>
    <row r="782" spans="1:8" ht="13.5" thickBot="1">
      <c r="A782" s="55"/>
      <c r="B782" s="133" t="s">
        <v>408</v>
      </c>
      <c r="C782" s="49"/>
      <c r="D782" s="269">
        <f>SUM(D767:D781)</f>
        <v>0</v>
      </c>
      <c r="E782" s="269">
        <f>SUM(E767:E781)</f>
        <v>0</v>
      </c>
      <c r="F782" s="269">
        <f t="shared" si="121"/>
        <v>0</v>
      </c>
      <c r="G782" s="284">
        <f t="shared" si="122"/>
        <v>0</v>
      </c>
      <c r="H782" s="21"/>
    </row>
    <row r="783" spans="1:8" ht="13.5" thickBot="1">
      <c r="A783" s="69"/>
      <c r="B783" s="40"/>
      <c r="C783" s="45"/>
      <c r="D783" s="81"/>
      <c r="E783" s="81"/>
      <c r="F783" s="81"/>
      <c r="G783" s="291"/>
      <c r="H783" s="33" t="e">
        <f>SUM(#REF!)</f>
        <v>#REF!</v>
      </c>
    </row>
    <row r="784" spans="1:8" ht="13.5" thickBot="1">
      <c r="A784" s="55" t="s">
        <v>259</v>
      </c>
      <c r="B784" s="112" t="s">
        <v>663</v>
      </c>
      <c r="C784" s="113"/>
      <c r="D784" s="67"/>
      <c r="E784" s="67"/>
      <c r="F784" s="67"/>
      <c r="G784" s="283"/>
      <c r="H784" s="53" t="e">
        <f>#REF!</f>
        <v>#REF!</v>
      </c>
    </row>
    <row r="785" spans="1:8" ht="12.75">
      <c r="A785" s="55"/>
      <c r="B785" s="103" t="s">
        <v>668</v>
      </c>
      <c r="C785" s="41"/>
      <c r="D785" s="268">
        <f>'Budget Detaljerad'!H783</f>
        <v>0</v>
      </c>
      <c r="E785" s="268"/>
      <c r="F785" s="268">
        <f aca="true" t="shared" si="123" ref="F785:F799">E785-D785</f>
        <v>0</v>
      </c>
      <c r="G785" s="278">
        <f aca="true" t="shared" si="124" ref="G785:G799">IF(D785=0,0,F785/D785)</f>
        <v>0</v>
      </c>
      <c r="H785" s="84"/>
    </row>
    <row r="786" spans="1:12" s="250" customFormat="1" ht="15.75" customHeight="1">
      <c r="A786" s="1"/>
      <c r="B786" s="78" t="s">
        <v>669</v>
      </c>
      <c r="C786" s="41"/>
      <c r="D786" s="268">
        <f>'Budget Detaljerad'!H784</f>
        <v>0</v>
      </c>
      <c r="E786" s="268"/>
      <c r="F786" s="268">
        <f t="shared" si="123"/>
        <v>0</v>
      </c>
      <c r="G786" s="278">
        <f t="shared" si="124"/>
        <v>0</v>
      </c>
      <c r="H786" s="268">
        <f>'Budget Detaljerad'!L812</f>
        <v>0</v>
      </c>
      <c r="I786" s="248"/>
      <c r="J786" s="249"/>
      <c r="K786" s="249"/>
      <c r="L786" s="249"/>
    </row>
    <row r="787" spans="1:12" s="10" customFormat="1" ht="13.5" customHeight="1">
      <c r="A787" s="55"/>
      <c r="B787" s="78" t="s">
        <v>670</v>
      </c>
      <c r="C787" s="41"/>
      <c r="D787" s="268">
        <f>'Budget Detaljerad'!H785</f>
        <v>0</v>
      </c>
      <c r="E787" s="268"/>
      <c r="F787" s="268">
        <f t="shared" si="123"/>
        <v>0</v>
      </c>
      <c r="G787" s="278">
        <f t="shared" si="124"/>
        <v>0</v>
      </c>
      <c r="H787" s="486">
        <f>'Budget Detaljerad'!L813</f>
        <v>0</v>
      </c>
      <c r="I787" s="44"/>
      <c r="J787" s="9"/>
      <c r="K787" s="9"/>
      <c r="L787" s="9"/>
    </row>
    <row r="788" spans="1:12" s="250" customFormat="1" ht="12.75">
      <c r="A788" s="59"/>
      <c r="B788" s="78" t="s">
        <v>671</v>
      </c>
      <c r="C788" s="41"/>
      <c r="D788" s="268">
        <f>'Budget Detaljerad'!H786</f>
        <v>0</v>
      </c>
      <c r="E788" s="268"/>
      <c r="F788" s="268">
        <f t="shared" si="123"/>
        <v>0</v>
      </c>
      <c r="G788" s="278">
        <f t="shared" si="124"/>
        <v>0</v>
      </c>
      <c r="H788" s="486">
        <f>'Budget Detaljerad'!L814</f>
        <v>0</v>
      </c>
      <c r="I788" s="481"/>
      <c r="J788" s="249"/>
      <c r="K788" s="249"/>
      <c r="L788" s="249"/>
    </row>
    <row r="789" spans="1:12" s="10" customFormat="1" ht="12.75">
      <c r="A789" s="55"/>
      <c r="B789" s="127" t="s">
        <v>549</v>
      </c>
      <c r="C789" s="41"/>
      <c r="D789" s="268">
        <f>'Budget Detaljerad'!H787</f>
        <v>0</v>
      </c>
      <c r="E789" s="268"/>
      <c r="F789" s="268">
        <f t="shared" si="123"/>
        <v>0</v>
      </c>
      <c r="G789" s="278">
        <f t="shared" si="124"/>
        <v>0</v>
      </c>
      <c r="H789" s="268">
        <f>'Budget Detaljerad'!L815</f>
        <v>0</v>
      </c>
      <c r="I789" s="481"/>
      <c r="J789" s="9"/>
      <c r="K789" s="9"/>
      <c r="L789" s="9"/>
    </row>
    <row r="790" spans="1:12" s="10" customFormat="1" ht="12.75">
      <c r="A790" s="55"/>
      <c r="B790" s="78" t="s">
        <v>418</v>
      </c>
      <c r="C790" s="41"/>
      <c r="D790" s="268">
        <f>'Budget Detaljerad'!H788</f>
        <v>0</v>
      </c>
      <c r="E790" s="268"/>
      <c r="F790" s="268">
        <f t="shared" si="123"/>
        <v>0</v>
      </c>
      <c r="G790" s="278">
        <f t="shared" si="124"/>
        <v>0</v>
      </c>
      <c r="H790" s="268">
        <f>'Budget Detaljerad'!L816</f>
        <v>0</v>
      </c>
      <c r="I790" s="481"/>
      <c r="J790" s="9"/>
      <c r="K790" s="9"/>
      <c r="L790" s="9"/>
    </row>
    <row r="791" spans="1:12" s="10" customFormat="1" ht="12.75">
      <c r="A791" s="55"/>
      <c r="B791" s="78" t="s">
        <v>419</v>
      </c>
      <c r="C791" s="41"/>
      <c r="D791" s="268">
        <f>'Budget Detaljerad'!H789</f>
        <v>0</v>
      </c>
      <c r="E791" s="268"/>
      <c r="F791" s="268">
        <f t="shared" si="123"/>
        <v>0</v>
      </c>
      <c r="G791" s="278">
        <f t="shared" si="124"/>
        <v>0</v>
      </c>
      <c r="H791" s="486">
        <f>'Budget Detaljerad'!L817</f>
        <v>0</v>
      </c>
      <c r="I791" s="481"/>
      <c r="J791" s="9"/>
      <c r="K791" s="9"/>
      <c r="L791" s="9"/>
    </row>
    <row r="792" spans="1:12" s="10" customFormat="1" ht="12.75">
      <c r="A792" s="55"/>
      <c r="B792" s="127" t="s">
        <v>420</v>
      </c>
      <c r="C792" s="41"/>
      <c r="D792" s="268">
        <f>'Budget Detaljerad'!H790</f>
        <v>0</v>
      </c>
      <c r="E792" s="268"/>
      <c r="F792" s="268">
        <f t="shared" si="123"/>
        <v>0</v>
      </c>
      <c r="G792" s="278">
        <f t="shared" si="124"/>
        <v>0</v>
      </c>
      <c r="H792" s="486">
        <f>'Budget Detaljerad'!L818</f>
        <v>0</v>
      </c>
      <c r="I792" s="481"/>
      <c r="J792" s="9"/>
      <c r="K792" s="9"/>
      <c r="L792" s="9"/>
    </row>
    <row r="793" spans="1:12" s="10" customFormat="1" ht="12.75">
      <c r="A793" s="69"/>
      <c r="B793" s="127" t="s">
        <v>252</v>
      </c>
      <c r="C793" s="41"/>
      <c r="D793" s="268">
        <f>'Budget Detaljerad'!H791</f>
        <v>0</v>
      </c>
      <c r="E793" s="268"/>
      <c r="F793" s="268">
        <f t="shared" si="123"/>
        <v>0</v>
      </c>
      <c r="G793" s="278">
        <f t="shared" si="124"/>
        <v>0</v>
      </c>
      <c r="H793" s="268">
        <f>'Budget Detaljerad'!L819</f>
        <v>0</v>
      </c>
      <c r="I793" s="481"/>
      <c r="J793" s="9"/>
      <c r="K793" s="9"/>
      <c r="L793" s="9"/>
    </row>
    <row r="794" spans="1:12" s="10" customFormat="1" ht="12.75">
      <c r="A794" s="55"/>
      <c r="B794" s="127" t="s">
        <v>421</v>
      </c>
      <c r="C794" s="41"/>
      <c r="D794" s="268">
        <f>'Budget Detaljerad'!H792</f>
        <v>0</v>
      </c>
      <c r="E794" s="268"/>
      <c r="F794" s="268">
        <f t="shared" si="123"/>
        <v>0</v>
      </c>
      <c r="G794" s="278">
        <f t="shared" si="124"/>
        <v>0</v>
      </c>
      <c r="H794" s="268">
        <f>'Budget Detaljerad'!L820</f>
        <v>0</v>
      </c>
      <c r="I794" s="481"/>
      <c r="J794" s="9"/>
      <c r="K794" s="9"/>
      <c r="L794" s="9"/>
    </row>
    <row r="795" spans="1:12" s="10" customFormat="1" ht="12.75">
      <c r="A795" s="55"/>
      <c r="B795" s="127" t="s">
        <v>302</v>
      </c>
      <c r="C795" s="41"/>
      <c r="D795" s="268">
        <f>'Budget Detaljerad'!H793</f>
        <v>0</v>
      </c>
      <c r="E795" s="268"/>
      <c r="F795" s="268">
        <f t="shared" si="123"/>
        <v>0</v>
      </c>
      <c r="G795" s="278">
        <f t="shared" si="124"/>
        <v>0</v>
      </c>
      <c r="H795" s="486">
        <f>'Budget Detaljerad'!L821</f>
        <v>0</v>
      </c>
      <c r="I795" s="481"/>
      <c r="J795" s="9"/>
      <c r="K795" s="9"/>
      <c r="L795" s="9"/>
    </row>
    <row r="796" spans="1:12" s="10" customFormat="1" ht="15.75" customHeight="1">
      <c r="A796" s="55"/>
      <c r="B796" s="78" t="s">
        <v>257</v>
      </c>
      <c r="C796" s="41"/>
      <c r="D796" s="268">
        <f>'Budget Detaljerad'!H794</f>
        <v>0</v>
      </c>
      <c r="E796" s="268"/>
      <c r="F796" s="268">
        <f t="shared" si="123"/>
        <v>0</v>
      </c>
      <c r="G796" s="278">
        <f t="shared" si="124"/>
        <v>0</v>
      </c>
      <c r="H796" s="486">
        <f>'Budget Detaljerad'!L822</f>
        <v>0</v>
      </c>
      <c r="J796" s="9"/>
      <c r="K796" s="9"/>
      <c r="L796" s="9"/>
    </row>
    <row r="797" spans="1:12" s="10" customFormat="1" ht="15.75" customHeight="1">
      <c r="A797" s="69"/>
      <c r="B797" s="78" t="s">
        <v>258</v>
      </c>
      <c r="C797" s="41"/>
      <c r="D797" s="268">
        <f>'Budget Detaljerad'!H795</f>
        <v>0</v>
      </c>
      <c r="E797" s="268"/>
      <c r="F797" s="268">
        <f t="shared" si="123"/>
        <v>0</v>
      </c>
      <c r="G797" s="278">
        <f t="shared" si="124"/>
        <v>0</v>
      </c>
      <c r="H797" s="268">
        <f>'Budget Detaljerad'!L823</f>
        <v>0</v>
      </c>
      <c r="J797" s="9"/>
      <c r="K797" s="9"/>
      <c r="L797" s="9"/>
    </row>
    <row r="798" spans="1:12" s="10" customFormat="1" ht="15.75" customHeight="1" thickBot="1">
      <c r="A798" s="55"/>
      <c r="B798" s="78" t="s">
        <v>303</v>
      </c>
      <c r="C798" s="48"/>
      <c r="D798" s="268">
        <f>'Budget Detaljerad'!H796</f>
        <v>0</v>
      </c>
      <c r="E798" s="268"/>
      <c r="F798" s="268">
        <f t="shared" si="123"/>
        <v>0</v>
      </c>
      <c r="G798" s="278">
        <f t="shared" si="124"/>
        <v>0</v>
      </c>
      <c r="H798" s="268">
        <f>'Budget Detaljerad'!L824</f>
        <v>0</v>
      </c>
      <c r="J798" s="9"/>
      <c r="K798" s="9"/>
      <c r="L798" s="9"/>
    </row>
    <row r="799" spans="1:12" s="10" customFormat="1" ht="13.5" thickBot="1">
      <c r="A799" s="55"/>
      <c r="B799" s="133" t="s">
        <v>256</v>
      </c>
      <c r="C799" s="49"/>
      <c r="D799" s="269">
        <f>SUM(D785:D798)</f>
        <v>0</v>
      </c>
      <c r="E799" s="269">
        <f>SUM(E785:E798)</f>
        <v>0</v>
      </c>
      <c r="F799" s="269">
        <f t="shared" si="123"/>
        <v>0</v>
      </c>
      <c r="G799" s="284">
        <f t="shared" si="124"/>
        <v>0</v>
      </c>
      <c r="H799" s="486">
        <f>'Budget Detaljerad'!L825</f>
        <v>0</v>
      </c>
      <c r="J799" s="9"/>
      <c r="K799" s="9"/>
      <c r="L799" s="9"/>
    </row>
    <row r="800" spans="1:12" s="10" customFormat="1" ht="15.75" customHeight="1">
      <c r="A800" s="55"/>
      <c r="B800" s="40"/>
      <c r="C800" s="45"/>
      <c r="D800" s="81"/>
      <c r="E800" s="81"/>
      <c r="F800" s="81"/>
      <c r="G800" s="291"/>
      <c r="H800" s="486">
        <f>'Budget Detaljerad'!L826</f>
        <v>0</v>
      </c>
      <c r="I800" s="44"/>
      <c r="J800" s="9"/>
      <c r="K800" s="9"/>
      <c r="L800" s="9"/>
    </row>
    <row r="801" spans="1:12" s="10" customFormat="1" ht="12.75">
      <c r="A801" s="55" t="s">
        <v>147</v>
      </c>
      <c r="B801" s="112" t="s">
        <v>664</v>
      </c>
      <c r="C801" s="113"/>
      <c r="D801" s="67"/>
      <c r="E801" s="67"/>
      <c r="F801" s="67"/>
      <c r="G801" s="283"/>
      <c r="H801" s="268">
        <f>'Budget Detaljerad'!L827</f>
        <v>0</v>
      </c>
      <c r="I801" s="44"/>
      <c r="J801" s="9"/>
      <c r="K801" s="9"/>
      <c r="L801" s="9"/>
    </row>
    <row r="802" spans="2:7" ht="12.75">
      <c r="B802" s="103" t="s">
        <v>261</v>
      </c>
      <c r="C802" s="41"/>
      <c r="D802" s="268">
        <f>'Budget Detaljerad'!H800</f>
        <v>0</v>
      </c>
      <c r="E802" s="268"/>
      <c r="F802" s="268">
        <f aca="true" t="shared" si="125" ref="F802:F814">E802-D802</f>
        <v>0</v>
      </c>
      <c r="G802" s="278">
        <f aca="true" t="shared" si="126" ref="G802:G814">IF(D802=0,0,F802/D802)</f>
        <v>0</v>
      </c>
    </row>
    <row r="803" spans="2:7" ht="12.75">
      <c r="B803" s="78" t="s">
        <v>142</v>
      </c>
      <c r="C803" s="41"/>
      <c r="D803" s="268">
        <f>'Budget Detaljerad'!H801</f>
        <v>0</v>
      </c>
      <c r="E803" s="268"/>
      <c r="F803" s="268">
        <f t="shared" si="125"/>
        <v>0</v>
      </c>
      <c r="G803" s="278">
        <f t="shared" si="126"/>
        <v>0</v>
      </c>
    </row>
    <row r="804" spans="2:7" ht="12.75">
      <c r="B804" s="78" t="s">
        <v>274</v>
      </c>
      <c r="C804" s="41"/>
      <c r="D804" s="268">
        <f>'Budget Detaljerad'!H802</f>
        <v>0</v>
      </c>
      <c r="E804" s="268"/>
      <c r="F804" s="268">
        <f t="shared" si="125"/>
        <v>0</v>
      </c>
      <c r="G804" s="278">
        <f t="shared" si="126"/>
        <v>0</v>
      </c>
    </row>
    <row r="805" spans="2:7" ht="12.75">
      <c r="B805" s="78" t="s">
        <v>275</v>
      </c>
      <c r="C805" s="41"/>
      <c r="D805" s="268">
        <f>'Budget Detaljerad'!H803</f>
        <v>0</v>
      </c>
      <c r="E805" s="268"/>
      <c r="F805" s="268">
        <f t="shared" si="125"/>
        <v>0</v>
      </c>
      <c r="G805" s="278">
        <f t="shared" si="126"/>
        <v>0</v>
      </c>
    </row>
    <row r="806" spans="2:7" ht="12.75">
      <c r="B806" s="78" t="s">
        <v>143</v>
      </c>
      <c r="C806" s="41"/>
      <c r="D806" s="268">
        <f>'Budget Detaljerad'!H804</f>
        <v>0</v>
      </c>
      <c r="E806" s="268"/>
      <c r="F806" s="268">
        <f t="shared" si="125"/>
        <v>0</v>
      </c>
      <c r="G806" s="278">
        <f t="shared" si="126"/>
        <v>0</v>
      </c>
    </row>
    <row r="807" spans="2:7" ht="12.75">
      <c r="B807" s="78" t="s">
        <v>144</v>
      </c>
      <c r="C807" s="41"/>
      <c r="D807" s="268">
        <f>'Budget Detaljerad'!H805</f>
        <v>0</v>
      </c>
      <c r="E807" s="268"/>
      <c r="F807" s="268">
        <f t="shared" si="125"/>
        <v>0</v>
      </c>
      <c r="G807" s="278">
        <f t="shared" si="126"/>
        <v>0</v>
      </c>
    </row>
    <row r="808" spans="2:7" ht="12.75">
      <c r="B808" s="78" t="s">
        <v>145</v>
      </c>
      <c r="C808" s="41"/>
      <c r="D808" s="268">
        <f>'Budget Detaljerad'!H806</f>
        <v>0</v>
      </c>
      <c r="E808" s="268"/>
      <c r="F808" s="268">
        <f t="shared" si="125"/>
        <v>0</v>
      </c>
      <c r="G808" s="278">
        <f t="shared" si="126"/>
        <v>0</v>
      </c>
    </row>
    <row r="809" spans="2:7" ht="12.75">
      <c r="B809" s="127" t="s">
        <v>276</v>
      </c>
      <c r="C809" s="41"/>
      <c r="D809" s="268">
        <f>'Budget Detaljerad'!H807</f>
        <v>0</v>
      </c>
      <c r="E809" s="268"/>
      <c r="F809" s="268">
        <f t="shared" si="125"/>
        <v>0</v>
      </c>
      <c r="G809" s="278">
        <f t="shared" si="126"/>
        <v>0</v>
      </c>
    </row>
    <row r="810" spans="2:7" ht="12.75">
      <c r="B810" s="78" t="s">
        <v>277</v>
      </c>
      <c r="C810" s="41"/>
      <c r="D810" s="268">
        <f>'Budget Detaljerad'!H808</f>
        <v>0</v>
      </c>
      <c r="E810" s="268"/>
      <c r="F810" s="268">
        <f t="shared" si="125"/>
        <v>0</v>
      </c>
      <c r="G810" s="278">
        <f t="shared" si="126"/>
        <v>0</v>
      </c>
    </row>
    <row r="811" spans="2:7" ht="13.5" thickBot="1">
      <c r="B811" s="78" t="s">
        <v>146</v>
      </c>
      <c r="C811" s="48"/>
      <c r="D811" s="268">
        <f>'Budget Detaljerad'!H809</f>
        <v>0</v>
      </c>
      <c r="E811" s="268"/>
      <c r="F811" s="268">
        <f t="shared" si="125"/>
        <v>0</v>
      </c>
      <c r="G811" s="278">
        <f t="shared" si="126"/>
        <v>0</v>
      </c>
    </row>
    <row r="812" spans="2:7" ht="13.5" thickBot="1">
      <c r="B812" s="133" t="s">
        <v>260</v>
      </c>
      <c r="C812" s="49"/>
      <c r="D812" s="269">
        <f>SUM(D802:D811)</f>
        <v>0</v>
      </c>
      <c r="E812" s="269">
        <f>SUM(E802:E811)</f>
        <v>0</v>
      </c>
      <c r="F812" s="269">
        <f t="shared" si="125"/>
        <v>0</v>
      </c>
      <c r="G812" s="284">
        <f t="shared" si="126"/>
        <v>0</v>
      </c>
    </row>
    <row r="813" spans="2:7" ht="13.5" thickBot="1">
      <c r="B813" s="40"/>
      <c r="C813" s="45"/>
      <c r="D813" s="81"/>
      <c r="E813" s="81"/>
      <c r="F813" s="81"/>
      <c r="G813" s="291"/>
    </row>
    <row r="814" spans="2:7" ht="13.5" thickBot="1">
      <c r="B814" s="133" t="s">
        <v>133</v>
      </c>
      <c r="C814" s="49"/>
      <c r="D814" s="269">
        <f>D812+D799+D782</f>
        <v>0</v>
      </c>
      <c r="E814" s="269">
        <f>E812+E799+E782</f>
        <v>0</v>
      </c>
      <c r="F814" s="269">
        <f t="shared" si="125"/>
        <v>0</v>
      </c>
      <c r="G814" s="284">
        <f t="shared" si="126"/>
        <v>0</v>
      </c>
    </row>
    <row r="815" spans="2:7" ht="12.75">
      <c r="B815" s="485"/>
      <c r="C815" s="487"/>
      <c r="D815" s="488"/>
      <c r="E815" s="488"/>
      <c r="F815" s="488"/>
      <c r="G815" s="488"/>
    </row>
    <row r="816" spans="1:7" ht="12.75">
      <c r="A816" s="55">
        <v>24</v>
      </c>
      <c r="B816" s="478" t="s">
        <v>297</v>
      </c>
      <c r="C816" s="362"/>
      <c r="D816" s="490"/>
      <c r="E816" s="490"/>
      <c r="F816" s="490"/>
      <c r="G816" s="505"/>
    </row>
    <row r="817" spans="1:7" ht="13.5" thickBot="1">
      <c r="A817" s="55"/>
      <c r="B817" s="426" t="s">
        <v>19</v>
      </c>
      <c r="C817" s="421"/>
      <c r="D817" s="276">
        <f>'Budget Detaljerad'!H815</f>
        <v>0</v>
      </c>
      <c r="E817" s="276"/>
      <c r="F817" s="276">
        <f>'Budget Detaljerad'!J815</f>
        <v>0</v>
      </c>
      <c r="G817" s="278">
        <f>IF(D817=0,0,F817/D817)</f>
        <v>0</v>
      </c>
    </row>
    <row r="818" spans="1:7" ht="13.5" thickBot="1">
      <c r="A818" s="55"/>
      <c r="B818" s="133" t="s">
        <v>111</v>
      </c>
      <c r="C818" s="49"/>
      <c r="D818" s="269">
        <f>D817</f>
        <v>0</v>
      </c>
      <c r="E818" s="269">
        <f>SUM(E817)</f>
        <v>0</v>
      </c>
      <c r="F818" s="269">
        <f>E818-D818</f>
        <v>0</v>
      </c>
      <c r="G818" s="284">
        <f>IF(D818=0,0,F818/D818)</f>
        <v>0</v>
      </c>
    </row>
    <row r="819" spans="1:7" ht="12.75">
      <c r="A819" s="55"/>
      <c r="B819" s="40"/>
      <c r="C819" s="45"/>
      <c r="D819" s="488"/>
      <c r="E819" s="488"/>
      <c r="F819" s="488"/>
      <c r="G819" s="488"/>
    </row>
    <row r="820" spans="1:7" ht="12.75">
      <c r="A820" s="55">
        <v>25</v>
      </c>
      <c r="B820" s="112" t="s">
        <v>376</v>
      </c>
      <c r="C820" s="113"/>
      <c r="D820" s="490"/>
      <c r="E820" s="490"/>
      <c r="F820" s="490"/>
      <c r="G820" s="505"/>
    </row>
    <row r="821" spans="1:7" ht="13.5" thickBot="1">
      <c r="A821" s="55"/>
      <c r="B821" s="127" t="s">
        <v>409</v>
      </c>
      <c r="C821" s="48"/>
      <c r="D821" s="276">
        <f>'Budget Detaljerad'!H819</f>
        <v>0</v>
      </c>
      <c r="E821" s="276"/>
      <c r="F821" s="276">
        <f>'Budget Detaljerad'!J819</f>
        <v>0</v>
      </c>
      <c r="G821" s="278">
        <f>IF(D821=0,0,F821/D821)</f>
        <v>0</v>
      </c>
    </row>
    <row r="822" spans="1:7" ht="13.5" thickBot="1">
      <c r="A822" s="55"/>
      <c r="B822" s="133" t="s">
        <v>37</v>
      </c>
      <c r="C822" s="49"/>
      <c r="D822" s="269">
        <f>D821</f>
        <v>0</v>
      </c>
      <c r="E822" s="269">
        <f>SUM(E820:E821)</f>
        <v>0</v>
      </c>
      <c r="F822" s="269">
        <f>E822-D822</f>
        <v>0</v>
      </c>
      <c r="G822" s="284">
        <f>IF(D822=0,0,F822/D822)</f>
        <v>0</v>
      </c>
    </row>
    <row r="823" spans="1:7" ht="12.75">
      <c r="A823" s="55"/>
      <c r="B823" s="40"/>
      <c r="C823" s="45"/>
      <c r="D823" s="488"/>
      <c r="E823" s="488"/>
      <c r="F823" s="488"/>
      <c r="G823" s="488"/>
    </row>
    <row r="824" spans="1:7" ht="12.75">
      <c r="A824" s="55">
        <v>26</v>
      </c>
      <c r="B824" s="112" t="s">
        <v>550</v>
      </c>
      <c r="C824" s="113"/>
      <c r="D824" s="490"/>
      <c r="E824" s="490"/>
      <c r="F824" s="490"/>
      <c r="G824" s="505"/>
    </row>
    <row r="825" spans="1:7" ht="13.5" thickBot="1">
      <c r="A825" s="55"/>
      <c r="B825" s="103" t="s">
        <v>225</v>
      </c>
      <c r="C825" s="48"/>
      <c r="D825" s="276">
        <f>'Budget Detaljerad'!H823</f>
        <v>0</v>
      </c>
      <c r="E825" s="276"/>
      <c r="F825" s="276">
        <f>'Budget Detaljerad'!J823</f>
        <v>0</v>
      </c>
      <c r="G825" s="278">
        <f>IF(D825=0,0,F825/D825)</f>
        <v>0</v>
      </c>
    </row>
    <row r="826" spans="1:7" ht="13.5" thickBot="1">
      <c r="A826" s="55"/>
      <c r="B826" s="133" t="s">
        <v>486</v>
      </c>
      <c r="C826" s="49"/>
      <c r="D826" s="269">
        <f>D825</f>
        <v>0</v>
      </c>
      <c r="E826" s="269">
        <f>SUM(E824:E825)</f>
        <v>0</v>
      </c>
      <c r="F826" s="269">
        <f>E826-D826</f>
        <v>0</v>
      </c>
      <c r="G826" s="284">
        <f>IF(D826=0,0,F826/D826)</f>
        <v>0</v>
      </c>
    </row>
    <row r="827" spans="2:7" ht="12.75">
      <c r="B827" s="485"/>
      <c r="C827" s="45"/>
      <c r="D827" s="488"/>
      <c r="E827" s="488"/>
      <c r="F827" s="488"/>
      <c r="G827" s="488"/>
    </row>
    <row r="828" spans="2:7" ht="13.5" thickBot="1">
      <c r="B828" s="484"/>
      <c r="C828" s="48"/>
      <c r="D828" s="491"/>
      <c r="E828" s="491"/>
      <c r="F828" s="491"/>
      <c r="G828" s="491"/>
    </row>
    <row r="829" spans="2:7" ht="13.5" thickBot="1">
      <c r="B829" s="133" t="s">
        <v>588</v>
      </c>
      <c r="C829" s="49"/>
      <c r="D829" s="269">
        <f>D100+D667+D762+D814+D818+D822+D826</f>
        <v>0</v>
      </c>
      <c r="E829" s="269">
        <f>E826+E822+E818+E814+E762+E667+E100</f>
        <v>0</v>
      </c>
      <c r="F829" s="269">
        <f>E829-D829</f>
        <v>0</v>
      </c>
      <c r="G829" s="284">
        <f>IF(D829=0,0,F829/D829)</f>
        <v>0</v>
      </c>
    </row>
  </sheetData>
  <sheetProtection/>
  <printOptions/>
  <pageMargins left="0.7874015748031497" right="0" top="0.5905511811023623" bottom="0.5905511811023623" header="0.5118110236220472" footer="0.5118110236220472"/>
  <pageSetup fitToHeight="0" fitToWidth="1" horizontalDpi="600" verticalDpi="600" orientation="portrait" paperSize="9" scale="66"/>
  <headerFooter alignWithMargins="0">
    <oddHeader>&amp;R&amp;"Arial Narrow,Lihavoitu"&amp;9&amp;P/&amp;N&amp;"Arial,Normaali"
</oddHeader>
  </headerFooter>
  <ignoredErrors>
    <ignoredError sqref="D8:F14 D59:F59 D486:F487 D17:F17 D16:E16 D20:F20 D18:E19 D23:F23 D21:E22 D26:F26 D24:E25 D29:F29 D27:E28 D32:F32 D30:E31 D35:F35 D33:E34 D38:F38 D36:E37 D41:F41 D39:E40 D44:F44 D42:E43 D45:E46 D47:F47 D48:E58 D83:F84 D60:E78 D93:F94 D86:E92 D101:F105 D96:E99 D166:F166 D107:E165 D173:F176 D184:F184 D177:E178 D192:F192 D185:E191 D208:F208 D193:E199 D216:F216 D209:E215 D224:F224 D217:E223 D232:F232 D225:E231 D240:F240 D233:E239 D248:F248 D241:E247 D256:F256 D249:E255 D264:F264 D257:E263 D272:F272 D265:E271 D280:F281 D273:E279 D289:F289 D282:E288 D297:F297 D290:E296 D313:F313 D304:E304 D329:F329 D314:E320 D337:F338 D330:E336 D346:F346 D339:E345 D354:F354 D347:E353 D362:F362 D355:E361 D370:F371 D363:E369 D379:F379 D372:E378 D387:F388 D380:E386 D396:F396 D389:E395 D404:F404 D397:E403 D412:F412 D405:E411 D420:F420 D413:E419 D428:F429 D421:E427 D437:F437 D430:E436 D445:F446 D438:E444 D454:F454 D447:E453 D462:F463 D455:E461 D464:E484 D502:F503 D489:E501 D518:F519 D505:E517 D532:F533 D527:E531 D549:F550 D537:E548 D562:F563 D552:E561 D574:F575 D588:F589 D577:E587 D601:F602 D591:E600 D611:F612 D605:E610 D617:F617 D613:E616 D624:F624 D618:E623 D629:F629 D625:E628 E637:F637 E635:E636 D644:F644 D642:E643 D649:F649 D645:E648 D654:F654 D650:E653 D660:F660 D655:E659 D668:F671 D661:E667 D679:F680 D673:E678 D697:F698 D682:E685 D733:F734 D700:E732 D743:F744 D736:E742 D755:F756 D745:E745 D763:F766 D758:E762 D783:F784 D768:E782 D800:F801 D786:E799 D813:F813 D630:E631 E638 E640:E641 D632:D641 D15 D85 D95 D106 D180:E182 D179 D488 D504 D521 D534 D551 D564 D576 D590 D604 D672 D681 D699 D735 D747:E754 D746 D757 D767 D785 D804:E811 D802:D803 D815:G816 D819:G820 D817 F817 D823:G824 D821 F821 D827:G828 D825 F825 D812 D167:E171 E100 E485 D522:E525 D535:E535 D565:E571 D298:D303 D536 E81:E82 D82 E687:E696 D688:D696 D603 F60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78"/>
  <sheetViews>
    <sheetView zoomScalePageLayoutView="0" workbookViewId="0" topLeftCell="A1">
      <selection activeCell="C73" sqref="C73"/>
    </sheetView>
  </sheetViews>
  <sheetFormatPr defaultColWidth="9.140625" defaultRowHeight="12.75"/>
  <cols>
    <col min="1" max="1" width="2.28125" style="373" customWidth="1"/>
    <col min="2" max="2" width="30.7109375" style="373" customWidth="1"/>
    <col min="3" max="3" width="27.421875" style="373" customWidth="1"/>
    <col min="4" max="5" width="10.7109375" style="373" customWidth="1"/>
    <col min="6" max="6" width="12.421875" style="373" customWidth="1"/>
    <col min="7" max="7" width="11.28125" style="373" customWidth="1"/>
    <col min="8" max="16384" width="9.140625" style="373" customWidth="1"/>
  </cols>
  <sheetData>
    <row r="1" spans="2:5" ht="20.25">
      <c r="B1" s="337" t="s">
        <v>195</v>
      </c>
      <c r="C1" s="337"/>
      <c r="D1" s="149"/>
      <c r="E1" s="372"/>
    </row>
    <row r="2" spans="2:7" ht="18">
      <c r="B2" s="337" t="s">
        <v>507</v>
      </c>
      <c r="C2" s="337"/>
      <c r="D2" s="758"/>
      <c r="E2" s="406"/>
      <c r="F2" s="758"/>
      <c r="G2" s="759"/>
    </row>
    <row r="3" spans="5:7" ht="12.75">
      <c r="E3" s="371"/>
      <c r="G3" s="347"/>
    </row>
    <row r="4" spans="2:4" ht="12">
      <c r="B4" s="156" t="s">
        <v>508</v>
      </c>
      <c r="C4" s="527"/>
      <c r="D4" s="151" t="s">
        <v>135</v>
      </c>
    </row>
    <row r="5" spans="2:4" ht="12">
      <c r="B5" s="151" t="s">
        <v>372</v>
      </c>
      <c r="C5" s="527"/>
      <c r="D5" s="229" t="s">
        <v>411</v>
      </c>
    </row>
    <row r="6" spans="2:4" ht="12">
      <c r="B6" s="151" t="s">
        <v>412</v>
      </c>
      <c r="C6" s="151"/>
      <c r="D6" s="229" t="s">
        <v>509</v>
      </c>
    </row>
    <row r="7" spans="2:4" ht="12">
      <c r="B7" s="151" t="s">
        <v>480</v>
      </c>
      <c r="C7" s="151"/>
      <c r="D7" s="229" t="s">
        <v>510</v>
      </c>
    </row>
    <row r="8" spans="2:4" ht="12">
      <c r="B8" s="151" t="s">
        <v>801</v>
      </c>
      <c r="C8" s="151"/>
      <c r="D8" s="229" t="s">
        <v>631</v>
      </c>
    </row>
    <row r="9" spans="2:4" ht="12">
      <c r="B9" s="151" t="s">
        <v>370</v>
      </c>
      <c r="C9" s="151"/>
      <c r="D9" s="229" t="s">
        <v>800</v>
      </c>
    </row>
    <row r="10" spans="2:4" ht="12">
      <c r="B10" s="151" t="s">
        <v>371</v>
      </c>
      <c r="C10" s="151"/>
      <c r="D10" s="229" t="s">
        <v>802</v>
      </c>
    </row>
    <row r="11" spans="2:4" ht="12">
      <c r="B11" s="151" t="s">
        <v>482</v>
      </c>
      <c r="C11" s="151"/>
      <c r="D11" s="229" t="s">
        <v>701</v>
      </c>
    </row>
    <row r="12" spans="2:7" ht="12.75" thickBot="1">
      <c r="B12" s="372"/>
      <c r="C12" s="372"/>
      <c r="D12" s="374"/>
      <c r="E12" s="375"/>
      <c r="F12" s="374"/>
      <c r="G12" s="374"/>
    </row>
    <row r="13" spans="2:7" ht="12">
      <c r="B13" s="764"/>
      <c r="C13" s="525"/>
      <c r="D13" s="500" t="s">
        <v>443</v>
      </c>
      <c r="E13" s="376" t="s">
        <v>164</v>
      </c>
      <c r="F13" s="377" t="s">
        <v>166</v>
      </c>
      <c r="G13" s="378" t="s">
        <v>166</v>
      </c>
    </row>
    <row r="14" spans="2:7" ht="12" customHeight="1" thickBot="1">
      <c r="B14" s="765"/>
      <c r="C14" s="526"/>
      <c r="D14" s="501"/>
      <c r="E14" s="502" t="s">
        <v>165</v>
      </c>
      <c r="F14" s="503" t="s">
        <v>381</v>
      </c>
      <c r="G14" s="504" t="s">
        <v>381</v>
      </c>
    </row>
    <row r="15" spans="2:9" ht="15" customHeight="1">
      <c r="B15" s="514" t="str">
        <f>'Budget Sammanställning'!C13</f>
        <v>UTVECKLING/PROJEKTFÖRBEREDELSER</v>
      </c>
      <c r="C15" s="515"/>
      <c r="D15" s="523">
        <f>'Budget Sammanställning'!H13</f>
        <v>0</v>
      </c>
      <c r="E15" s="381">
        <f>'Slutredovisning Detaljerad'!E82</f>
        <v>0</v>
      </c>
      <c r="F15" s="381">
        <f>+E15-D15</f>
        <v>0</v>
      </c>
      <c r="G15" s="499">
        <f>IF(D15=0,0,F15/D15)</f>
        <v>0</v>
      </c>
      <c r="I15" s="383"/>
    </row>
    <row r="16" spans="2:7" ht="15" customHeight="1">
      <c r="B16" s="516" t="str">
        <f>'Budget Sammanställning'!C14</f>
        <v>MANUS OCH FILMRÄTTIGHETER (HELA PROJEKTET)</v>
      </c>
      <c r="C16" s="171"/>
      <c r="D16" s="381">
        <f>'Budget Sammanställning'!H14</f>
        <v>0</v>
      </c>
      <c r="E16" s="381">
        <f>'Slutredovisning Detaljerad'!E92</f>
        <v>0</v>
      </c>
      <c r="F16" s="381">
        <f aca="true" t="shared" si="0" ref="F16:F48">+E16-D16</f>
        <v>0</v>
      </c>
      <c r="G16" s="382">
        <f aca="true" t="shared" si="1" ref="G16:G48">IF(D16=0,0,F16/D16)</f>
        <v>0</v>
      </c>
    </row>
    <row r="17" spans="2:7" ht="15" customHeight="1">
      <c r="B17" s="516" t="str">
        <f>'Budget Sammanställning'!C15</f>
        <v>REGISSÖR &amp; PRODUCENT (HELA PROJEKTET)</v>
      </c>
      <c r="C17" s="171"/>
      <c r="D17" s="381">
        <f>'Budget Sammanställning'!H15</f>
        <v>0</v>
      </c>
      <c r="E17" s="381">
        <f>'Slutredovisning Detaljerad'!E99</f>
        <v>0</v>
      </c>
      <c r="F17" s="381">
        <f t="shared" si="0"/>
        <v>0</v>
      </c>
      <c r="G17" s="382">
        <f t="shared" si="1"/>
        <v>0</v>
      </c>
    </row>
    <row r="18" spans="2:7" ht="15" customHeight="1">
      <c r="B18" s="517" t="str">
        <f>'Budget Sammanställning'!C16</f>
        <v>SUMMA PROJEKTFÖRBEREDELSER</v>
      </c>
      <c r="C18" s="261"/>
      <c r="D18" s="304">
        <f>'Budget Sammanställning'!H16</f>
        <v>0</v>
      </c>
      <c r="E18" s="304">
        <f>'Slutredovisning Detaljerad'!E100</f>
        <v>0</v>
      </c>
      <c r="F18" s="304">
        <f t="shared" si="0"/>
        <v>0</v>
      </c>
      <c r="G18" s="306">
        <f t="shared" si="1"/>
        <v>0</v>
      </c>
    </row>
    <row r="19" spans="2:7" ht="15" customHeight="1">
      <c r="B19" s="518" t="str">
        <f>'Budget Sammanställning'!C17</f>
        <v>MEDVERKANDE (INKL. SOC &amp; FORA) </v>
      </c>
      <c r="C19" s="183"/>
      <c r="D19" s="381">
        <f>'Budget Sammanställning'!H17</f>
        <v>0</v>
      </c>
      <c r="E19" s="381">
        <f>'Slutredovisning Detaljerad'!E172</f>
        <v>0</v>
      </c>
      <c r="F19" s="381">
        <f t="shared" si="0"/>
        <v>0</v>
      </c>
      <c r="G19" s="382">
        <f t="shared" si="1"/>
        <v>0</v>
      </c>
    </row>
    <row r="20" spans="2:7" ht="15" customHeight="1">
      <c r="B20" s="516" t="str">
        <f>'Budget Sammanställning'!C18</f>
        <v>PRODUKTIONSPERSONAL  (INKL. SOC OCH FORA)</v>
      </c>
      <c r="C20" s="171"/>
      <c r="D20" s="381">
        <f>'Budget Sammanställning'!H18</f>
        <v>0</v>
      </c>
      <c r="E20" s="381">
        <f>'Slutredovisning Detaljerad'!E485</f>
        <v>0</v>
      </c>
      <c r="F20" s="381">
        <f t="shared" si="0"/>
        <v>0</v>
      </c>
      <c r="G20" s="382">
        <f t="shared" si="1"/>
        <v>0</v>
      </c>
    </row>
    <row r="21" spans="2:7" ht="15" customHeight="1">
      <c r="B21" s="519" t="str">
        <f>'Budget Sammanställning'!C19</f>
        <v>RESOR, BOENDE, TRAKTAMENTE &amp; MAT - INSPELNING</v>
      </c>
      <c r="C21" s="197"/>
      <c r="D21" s="381">
        <f>'Budget Sammanställning'!H19</f>
        <v>0</v>
      </c>
      <c r="E21" s="381">
        <f>'Slutredovisning Detaljerad'!E501</f>
        <v>0</v>
      </c>
      <c r="F21" s="381">
        <f t="shared" si="0"/>
        <v>0</v>
      </c>
      <c r="G21" s="382">
        <f t="shared" si="1"/>
        <v>0</v>
      </c>
    </row>
    <row r="22" spans="2:7" ht="15" customHeight="1">
      <c r="B22" s="516" t="str">
        <f>'Budget Sammanställning'!C20</f>
        <v>TEKNISK UTRUSTNING</v>
      </c>
      <c r="C22" s="171"/>
      <c r="D22" s="381">
        <f>'Budget Sammanställning'!H20</f>
        <v>0</v>
      </c>
      <c r="E22" s="381">
        <f>'Slutredovisning Detaljerad'!E517</f>
        <v>0</v>
      </c>
      <c r="F22" s="381">
        <f t="shared" si="0"/>
        <v>0</v>
      </c>
      <c r="G22" s="382">
        <f t="shared" si="1"/>
        <v>0</v>
      </c>
    </row>
    <row r="23" spans="2:7" ht="15" customHeight="1">
      <c r="B23" s="516" t="str">
        <f>'Budget Sammanställning'!C21</f>
        <v>ORGINALMATERIAL &amp; LABARBETEN UNDER INSPELNING</v>
      </c>
      <c r="C23" s="171"/>
      <c r="D23" s="381">
        <f>'Budget Sammanställning'!H21</f>
        <v>0</v>
      </c>
      <c r="E23" s="381">
        <f>'Slutredovisning Detaljerad'!E531</f>
        <v>0</v>
      </c>
      <c r="F23" s="381">
        <f t="shared" si="0"/>
        <v>0</v>
      </c>
      <c r="G23" s="382">
        <f t="shared" si="1"/>
        <v>0</v>
      </c>
    </row>
    <row r="24" spans="2:7" ht="15" customHeight="1">
      <c r="B24" s="516" t="str">
        <f>'Budget Sammanställning'!C22</f>
        <v>SCENOGRAFI</v>
      </c>
      <c r="C24" s="171"/>
      <c r="D24" s="381">
        <f>'Budget Sammanställning'!H22</f>
        <v>0</v>
      </c>
      <c r="E24" s="381">
        <f>'Slutredovisning Detaljerad'!E548</f>
        <v>0</v>
      </c>
      <c r="F24" s="381">
        <f t="shared" si="0"/>
        <v>0</v>
      </c>
      <c r="G24" s="382">
        <f t="shared" si="1"/>
        <v>0</v>
      </c>
    </row>
    <row r="25" spans="2:7" ht="15" customHeight="1">
      <c r="B25" s="516" t="str">
        <f>'Budget Sammanställning'!C23</f>
        <v>KOSTYM OCH MASK</v>
      </c>
      <c r="C25" s="171"/>
      <c r="D25" s="381">
        <f>'Budget Sammanställning'!H23</f>
        <v>0</v>
      </c>
      <c r="E25" s="381">
        <f>'Slutredovisning Detaljerad'!E561</f>
        <v>0</v>
      </c>
      <c r="F25" s="381">
        <f t="shared" si="0"/>
        <v>0</v>
      </c>
      <c r="G25" s="382">
        <f t="shared" si="1"/>
        <v>0</v>
      </c>
    </row>
    <row r="26" spans="2:7" ht="15" customHeight="1">
      <c r="B26" s="516" t="str">
        <f>'Budget Sammanställning'!C24</f>
        <v>SPECIALEFFEKTER , VAPEN, VISUELLA EFFEKTER (on set) &amp; STUNT</v>
      </c>
      <c r="C26" s="171"/>
      <c r="D26" s="381">
        <f>'Budget Sammanställning'!H24</f>
        <v>0</v>
      </c>
      <c r="E26" s="381">
        <f>'Slutredovisning Detaljerad'!E573</f>
        <v>0</v>
      </c>
      <c r="F26" s="381">
        <f t="shared" si="0"/>
        <v>0</v>
      </c>
      <c r="G26" s="382">
        <f t="shared" si="1"/>
        <v>0</v>
      </c>
    </row>
    <row r="27" spans="2:7" ht="15" customHeight="1">
      <c r="B27" s="516" t="str">
        <f>'Budget Sammanställning'!C25</f>
        <v>STUDIO &amp; LOCATION</v>
      </c>
      <c r="C27" s="171"/>
      <c r="D27" s="381">
        <f>'Budget Sammanställning'!H25</f>
        <v>0</v>
      </c>
      <c r="E27" s="381">
        <f>'Slutredovisning Detaljerad'!E587</f>
        <v>0</v>
      </c>
      <c r="F27" s="381">
        <f t="shared" si="0"/>
        <v>0</v>
      </c>
      <c r="G27" s="382">
        <f t="shared" si="1"/>
        <v>0</v>
      </c>
    </row>
    <row r="28" spans="2:7" ht="15" customHeight="1">
      <c r="B28" s="516" t="str">
        <f>'Budget Sammanställning'!C26</f>
        <v>PRODUKTIONSKONTOR</v>
      </c>
      <c r="C28" s="171"/>
      <c r="D28" s="381">
        <f>'Budget Sammanställning'!H26</f>
        <v>0</v>
      </c>
      <c r="E28" s="381">
        <f>'Slutredovisning Detaljerad'!E600</f>
        <v>0</v>
      </c>
      <c r="F28" s="381">
        <f t="shared" si="0"/>
        <v>0</v>
      </c>
      <c r="G28" s="382">
        <f t="shared" si="1"/>
        <v>0</v>
      </c>
    </row>
    <row r="29" spans="2:7" ht="15" customHeight="1">
      <c r="B29" s="516" t="str">
        <f>'Budget Sammanställning'!C27</f>
        <v>ANIMATION PRODUKTION</v>
      </c>
      <c r="C29" s="171"/>
      <c r="D29" s="381">
        <f>'Budget Sammanställning'!H27</f>
        <v>0</v>
      </c>
      <c r="E29" s="381">
        <f>'Slutredovisning Detaljerad'!E666</f>
        <v>0</v>
      </c>
      <c r="F29" s="381">
        <f t="shared" si="0"/>
        <v>0</v>
      </c>
      <c r="G29" s="382">
        <f t="shared" si="1"/>
        <v>0</v>
      </c>
    </row>
    <row r="30" spans="2:7" ht="15" customHeight="1">
      <c r="B30" s="517" t="str">
        <f>'Budget Sammanställning'!C28</f>
        <v>SUMMA INSPELNING</v>
      </c>
      <c r="C30" s="261"/>
      <c r="D30" s="304">
        <f>'Budget Sammanställning'!H28</f>
        <v>0</v>
      </c>
      <c r="E30" s="304">
        <f>'Slutredovisning Detaljerad'!E667</f>
        <v>0</v>
      </c>
      <c r="F30" s="304">
        <f t="shared" si="0"/>
        <v>0</v>
      </c>
      <c r="G30" s="306">
        <f t="shared" si="1"/>
        <v>0</v>
      </c>
    </row>
    <row r="31" spans="2:7" ht="15" customHeight="1">
      <c r="B31" s="516" t="str">
        <f>'Budget Sammanställning'!C29</f>
        <v>KLIPPNING (PERSONAL &amp; FACILITETER)</v>
      </c>
      <c r="C31" s="171"/>
      <c r="D31" s="381">
        <f>'Budget Sammanställning'!H29</f>
        <v>0</v>
      </c>
      <c r="E31" s="381">
        <f>'Slutredovisning Detaljerad'!E678</f>
        <v>0</v>
      </c>
      <c r="F31" s="381">
        <f t="shared" si="0"/>
        <v>0</v>
      </c>
      <c r="G31" s="382">
        <f t="shared" si="1"/>
        <v>0</v>
      </c>
    </row>
    <row r="32" spans="2:7" ht="15" customHeight="1">
      <c r="B32" s="516" t="str">
        <f>'Budget Sammanställning'!C30</f>
        <v>LJUD (PERSONAL &amp; FACILITETER) - EFTERARBETE </v>
      </c>
      <c r="C32" s="171"/>
      <c r="D32" s="381">
        <f>'Budget Sammanställning'!H30</f>
        <v>0</v>
      </c>
      <c r="E32" s="381">
        <f>'Slutredovisning Detaljerad'!E696</f>
        <v>0</v>
      </c>
      <c r="F32" s="381">
        <f t="shared" si="0"/>
        <v>0</v>
      </c>
      <c r="G32" s="382">
        <f t="shared" si="1"/>
        <v>0</v>
      </c>
    </row>
    <row r="33" spans="2:7" ht="15" customHeight="1">
      <c r="B33" s="518" t="str">
        <f>'Budget Sammanställning'!C31</f>
        <v>LAB &amp; DIGITALT EFTERARBETE (PERSONAL &amp; FACILITETER)</v>
      </c>
      <c r="C33" s="183"/>
      <c r="D33" s="381">
        <f>'Budget Sammanställning'!H31</f>
        <v>0</v>
      </c>
      <c r="E33" s="381">
        <f>'Slutredovisning Detaljerad'!E732</f>
        <v>0</v>
      </c>
      <c r="F33" s="381">
        <f t="shared" si="0"/>
        <v>0</v>
      </c>
      <c r="G33" s="382">
        <f t="shared" si="1"/>
        <v>0</v>
      </c>
    </row>
    <row r="34" spans="2:7" ht="15" customHeight="1">
      <c r="B34" s="516" t="str">
        <f>'Budget Sammanställning'!C32</f>
        <v>MUSIK </v>
      </c>
      <c r="C34" s="171"/>
      <c r="D34" s="381">
        <f>'Budget Sammanställning'!H32</f>
        <v>0</v>
      </c>
      <c r="E34" s="381">
        <f>'Slutredovisning Detaljerad'!E742</f>
        <v>0</v>
      </c>
      <c r="F34" s="381">
        <f t="shared" si="0"/>
        <v>0</v>
      </c>
      <c r="G34" s="382">
        <f t="shared" si="1"/>
        <v>0</v>
      </c>
    </row>
    <row r="35" spans="2:7" ht="15" customHeight="1">
      <c r="B35" s="516" t="str">
        <f>'Budget Sammanställning'!C33</f>
        <v>RESOR, BOENDE TRAKTAMENTE &amp; MAT - EFTERARBETE</v>
      </c>
      <c r="C35" s="171"/>
      <c r="D35" s="381">
        <f>'Budget Sammanställning'!H33</f>
        <v>0</v>
      </c>
      <c r="E35" s="381">
        <f>'Slutredovisning Detaljerad'!E754</f>
        <v>0</v>
      </c>
      <c r="F35" s="381">
        <f t="shared" si="0"/>
        <v>0</v>
      </c>
      <c r="G35" s="382">
        <f t="shared" si="1"/>
        <v>0</v>
      </c>
    </row>
    <row r="36" spans="2:7" ht="15" customHeight="1">
      <c r="B36" s="516" t="str">
        <f>'Budget Sammanställning'!C34</f>
        <v>ÖVRIGA RÄTTIGHETER</v>
      </c>
      <c r="C36" s="171"/>
      <c r="D36" s="381">
        <f>'Budget Sammanställning'!H34</f>
        <v>0</v>
      </c>
      <c r="E36" s="381">
        <f>'Slutredovisning Detaljerad'!E761</f>
        <v>0</v>
      </c>
      <c r="F36" s="381">
        <f t="shared" si="0"/>
        <v>0</v>
      </c>
      <c r="G36" s="382">
        <f t="shared" si="1"/>
        <v>0</v>
      </c>
    </row>
    <row r="37" spans="2:7" ht="15" customHeight="1">
      <c r="B37" s="517" t="str">
        <f>'Budget Sammanställning'!C35</f>
        <v>SUMMA EFTERARBETE</v>
      </c>
      <c r="C37" s="261"/>
      <c r="D37" s="304">
        <f>'Budget Sammanställning'!H35</f>
        <v>0</v>
      </c>
      <c r="E37" s="304">
        <f>'Slutredovisning Detaljerad'!E762</f>
        <v>0</v>
      </c>
      <c r="F37" s="304">
        <f t="shared" si="0"/>
        <v>0</v>
      </c>
      <c r="G37" s="306">
        <f t="shared" si="1"/>
        <v>0</v>
      </c>
    </row>
    <row r="38" spans="2:7" ht="15" customHeight="1">
      <c r="B38" s="516" t="str">
        <f>'Budget Sammanställning'!C36</f>
        <v>MARKNADSFÖRING</v>
      </c>
      <c r="C38" s="171"/>
      <c r="D38" s="381">
        <f>'Budget Sammanställning'!H36</f>
        <v>0</v>
      </c>
      <c r="E38" s="381">
        <f>'Slutredovisning Detaljerad'!E782</f>
        <v>0</v>
      </c>
      <c r="F38" s="381">
        <f t="shared" si="0"/>
        <v>0</v>
      </c>
      <c r="G38" s="382">
        <f t="shared" si="1"/>
        <v>0</v>
      </c>
    </row>
    <row r="39" spans="2:9" s="385" customFormat="1" ht="15" customHeight="1">
      <c r="B39" s="516" t="str">
        <f>'Budget Sammanställning'!C37</f>
        <v>EXPORT</v>
      </c>
      <c r="C39" s="171"/>
      <c r="D39" s="381">
        <f>'Budget Sammanställning'!H37</f>
        <v>0</v>
      </c>
      <c r="E39" s="384">
        <f>'Slutredovisning Detaljerad'!E799</f>
        <v>0</v>
      </c>
      <c r="F39" s="381">
        <f t="shared" si="0"/>
        <v>0</v>
      </c>
      <c r="G39" s="382">
        <f t="shared" si="1"/>
        <v>0</v>
      </c>
      <c r="I39" s="373"/>
    </row>
    <row r="40" spans="2:9" s="385" customFormat="1" ht="15" customHeight="1">
      <c r="B40" s="516" t="str">
        <f>'Budget Sammanställning'!C38</f>
        <v>ÖVRIGA KOSTNADER</v>
      </c>
      <c r="C40" s="171"/>
      <c r="D40" s="381">
        <f>'Budget Sammanställning'!H38</f>
        <v>0</v>
      </c>
      <c r="E40" s="384">
        <f>'Slutredovisning Detaljerad'!E812</f>
        <v>0</v>
      </c>
      <c r="F40" s="381">
        <f t="shared" si="0"/>
        <v>0</v>
      </c>
      <c r="G40" s="382">
        <f t="shared" si="1"/>
        <v>0</v>
      </c>
      <c r="H40" s="386"/>
      <c r="I40" s="373"/>
    </row>
    <row r="41" spans="2:9" s="385" customFormat="1" ht="15" customHeight="1">
      <c r="B41" s="517" t="str">
        <f>'Budget Sammanställning'!C39</f>
        <v>SUMMA MARKNAD, EXPORT &amp; ÖVRIGT</v>
      </c>
      <c r="C41" s="261"/>
      <c r="D41" s="304">
        <f>'Budget Sammanställning'!H39</f>
        <v>0</v>
      </c>
      <c r="E41" s="305">
        <f>E38+E39+E40</f>
        <v>0</v>
      </c>
      <c r="F41" s="304">
        <f>+E41-D41</f>
        <v>0</v>
      </c>
      <c r="G41" s="306">
        <f t="shared" si="1"/>
        <v>0</v>
      </c>
      <c r="H41" s="386"/>
      <c r="I41" s="373"/>
    </row>
    <row r="42" spans="2:7" ht="18" customHeight="1">
      <c r="B42" s="520"/>
      <c r="C42" s="163"/>
      <c r="D42" s="524"/>
      <c r="E42" s="388"/>
      <c r="F42" s="387"/>
      <c r="G42" s="389"/>
    </row>
    <row r="43" spans="2:7" s="372" customFormat="1" ht="12.75">
      <c r="B43" s="517" t="str">
        <f>'Budget Sammanställning'!C41</f>
        <v>PROJEKTFÖRBEREDELSER</v>
      </c>
      <c r="C43" s="261"/>
      <c r="D43" s="304">
        <f>'Budget Sammanställning'!H41</f>
        <v>0</v>
      </c>
      <c r="E43" s="304">
        <f>E18</f>
        <v>0</v>
      </c>
      <c r="F43" s="304">
        <f t="shared" si="0"/>
        <v>0</v>
      </c>
      <c r="G43" s="306">
        <f t="shared" si="1"/>
        <v>0</v>
      </c>
    </row>
    <row r="44" spans="2:7" s="372" customFormat="1" ht="12.75">
      <c r="B44" s="521" t="str">
        <f>'Budget Sammanställning'!C42</f>
        <v>INSPELNING</v>
      </c>
      <c r="C44" s="265"/>
      <c r="D44" s="304">
        <f>'Budget Sammanställning'!H42</f>
        <v>0</v>
      </c>
      <c r="E44" s="304">
        <f>E30</f>
        <v>0</v>
      </c>
      <c r="F44" s="304">
        <f t="shared" si="0"/>
        <v>0</v>
      </c>
      <c r="G44" s="306">
        <f t="shared" si="1"/>
        <v>0</v>
      </c>
    </row>
    <row r="45" spans="2:7" s="372" customFormat="1" ht="12.75">
      <c r="B45" s="521" t="str">
        <f>'Budget Sammanställning'!C43</f>
        <v>EFTERARBETE</v>
      </c>
      <c r="C45" s="265"/>
      <c r="D45" s="304">
        <f>'Budget Sammanställning'!H43</f>
        <v>0</v>
      </c>
      <c r="E45" s="304">
        <f>E37</f>
        <v>0</v>
      </c>
      <c r="F45" s="304">
        <f t="shared" si="0"/>
        <v>0</v>
      </c>
      <c r="G45" s="306">
        <f t="shared" si="1"/>
        <v>0</v>
      </c>
    </row>
    <row r="46" spans="2:7" s="372" customFormat="1" ht="12.75">
      <c r="B46" s="521" t="str">
        <f>'Budget Sammanställning'!C44</f>
        <v>MARKNAD, EXPORT &amp; ÖVRIGT</v>
      </c>
      <c r="C46" s="265"/>
      <c r="D46" s="304">
        <f>'Budget Sammanställning'!H44</f>
        <v>0</v>
      </c>
      <c r="E46" s="304">
        <f>E41</f>
        <v>0</v>
      </c>
      <c r="F46" s="304">
        <f t="shared" si="0"/>
        <v>0</v>
      </c>
      <c r="G46" s="306">
        <f t="shared" si="1"/>
        <v>0</v>
      </c>
    </row>
    <row r="47" spans="2:7" s="372" customFormat="1" ht="12.75">
      <c r="B47" s="516" t="s">
        <v>749</v>
      </c>
      <c r="C47" s="171"/>
      <c r="D47" s="381">
        <f>'Budget Sammanställning'!H45</f>
        <v>0</v>
      </c>
      <c r="E47" s="381">
        <f>'Slutredovisning Detaljerad'!E818</f>
        <v>0</v>
      </c>
      <c r="F47" s="381">
        <f t="shared" si="0"/>
        <v>0</v>
      </c>
      <c r="G47" s="382">
        <f t="shared" si="1"/>
        <v>0</v>
      </c>
    </row>
    <row r="48" spans="2:7" s="372" customFormat="1" ht="12.75">
      <c r="B48" s="516" t="s">
        <v>376</v>
      </c>
      <c r="C48" s="171"/>
      <c r="D48" s="381">
        <f>'Budget Sammanställning'!H46</f>
        <v>0</v>
      </c>
      <c r="E48" s="381">
        <f>'Slutredovisning Detaljerad'!E822</f>
        <v>0</v>
      </c>
      <c r="F48" s="381">
        <f t="shared" si="0"/>
        <v>0</v>
      </c>
      <c r="G48" s="382">
        <f t="shared" si="1"/>
        <v>0</v>
      </c>
    </row>
    <row r="49" spans="2:7" s="372" customFormat="1" ht="12.75">
      <c r="B49" s="516" t="s">
        <v>550</v>
      </c>
      <c r="C49" s="171"/>
      <c r="D49" s="381">
        <f>'Budget Sammanställning'!H47</f>
        <v>0</v>
      </c>
      <c r="E49" s="492">
        <f>'Slutredovisning Detaljerad'!E826</f>
        <v>0</v>
      </c>
      <c r="F49" s="381">
        <f>+E49-D49</f>
        <v>0</v>
      </c>
      <c r="G49" s="382">
        <f>IF(D49=0,0,F49/D49)</f>
        <v>0</v>
      </c>
    </row>
    <row r="50" spans="2:7" s="372" customFormat="1" ht="13.5" thickBot="1">
      <c r="B50" s="522" t="str">
        <f>'Budget Sammanställning'!C48</f>
        <v>TOTALT HELA PRODUKTIONEN</v>
      </c>
      <c r="C50" s="506"/>
      <c r="D50" s="307">
        <f>'Budget Sammanställning'!H48</f>
        <v>0</v>
      </c>
      <c r="E50" s="307">
        <f>SUM(E43:E49)</f>
        <v>0</v>
      </c>
      <c r="F50" s="307">
        <f>+E50-D50</f>
        <v>0</v>
      </c>
      <c r="G50" s="308">
        <f>IF(D50=0,0,F50/D50)</f>
        <v>0</v>
      </c>
    </row>
    <row r="51" spans="6:7" s="372" customFormat="1" ht="12">
      <c r="F51" s="390"/>
      <c r="G51" s="390"/>
    </row>
    <row r="52" spans="6:7" s="372" customFormat="1" ht="12">
      <c r="F52" s="390"/>
      <c r="G52" s="390"/>
    </row>
    <row r="53" spans="6:7" s="372" customFormat="1" ht="12">
      <c r="F53" s="390"/>
      <c r="G53" s="390"/>
    </row>
    <row r="54" spans="6:7" s="372" customFormat="1" ht="12.75" thickBot="1">
      <c r="F54" s="390"/>
      <c r="G54" s="390"/>
    </row>
    <row r="55" spans="2:7" s="372" customFormat="1" ht="15">
      <c r="B55" s="391" t="s">
        <v>158</v>
      </c>
      <c r="C55" s="507"/>
      <c r="D55" s="376" t="s">
        <v>168</v>
      </c>
      <c r="E55" s="376" t="s">
        <v>441</v>
      </c>
      <c r="F55" s="377" t="s">
        <v>166</v>
      </c>
      <c r="G55" s="392" t="s">
        <v>166</v>
      </c>
    </row>
    <row r="56" spans="2:7" s="372" customFormat="1" ht="12">
      <c r="B56" s="393"/>
      <c r="C56" s="508"/>
      <c r="D56" s="379" t="s">
        <v>594</v>
      </c>
      <c r="E56" s="379" t="s">
        <v>167</v>
      </c>
      <c r="F56" s="380" t="s">
        <v>381</v>
      </c>
      <c r="G56" s="394" t="s">
        <v>381</v>
      </c>
    </row>
    <row r="57" spans="2:7" s="372" customFormat="1" ht="15" customHeight="1">
      <c r="B57" s="395"/>
      <c r="C57" s="509"/>
      <c r="D57" s="396"/>
      <c r="E57" s="396"/>
      <c r="F57" s="397">
        <f aca="true" t="shared" si="2" ref="F57:F64">+E57-D57</f>
        <v>0</v>
      </c>
      <c r="G57" s="398">
        <f aca="true" t="shared" si="3" ref="G57:G65">IF(D57=0,0,F57/D57)</f>
        <v>0</v>
      </c>
    </row>
    <row r="58" spans="2:7" s="372" customFormat="1" ht="15" customHeight="1">
      <c r="B58" s="395"/>
      <c r="C58" s="509"/>
      <c r="D58" s="396"/>
      <c r="E58" s="396"/>
      <c r="F58" s="397">
        <f t="shared" si="2"/>
        <v>0</v>
      </c>
      <c r="G58" s="398">
        <f t="shared" si="3"/>
        <v>0</v>
      </c>
    </row>
    <row r="59" spans="2:7" s="372" customFormat="1" ht="15" customHeight="1">
      <c r="B59" s="395"/>
      <c r="C59" s="509"/>
      <c r="D59" s="396"/>
      <c r="E59" s="396"/>
      <c r="F59" s="397">
        <f t="shared" si="2"/>
        <v>0</v>
      </c>
      <c r="G59" s="398">
        <f t="shared" si="3"/>
        <v>0</v>
      </c>
    </row>
    <row r="60" spans="2:7" s="372" customFormat="1" ht="15" customHeight="1">
      <c r="B60" s="395"/>
      <c r="C60" s="509"/>
      <c r="D60" s="396"/>
      <c r="E60" s="396"/>
      <c r="F60" s="397">
        <f t="shared" si="2"/>
        <v>0</v>
      </c>
      <c r="G60" s="398">
        <f t="shared" si="3"/>
        <v>0</v>
      </c>
    </row>
    <row r="61" spans="2:7" s="372" customFormat="1" ht="15" customHeight="1">
      <c r="B61" s="395"/>
      <c r="C61" s="509"/>
      <c r="D61" s="396"/>
      <c r="E61" s="396"/>
      <c r="F61" s="397">
        <f t="shared" si="2"/>
        <v>0</v>
      </c>
      <c r="G61" s="398">
        <f t="shared" si="3"/>
        <v>0</v>
      </c>
    </row>
    <row r="62" spans="2:7" s="372" customFormat="1" ht="15" customHeight="1">
      <c r="B62" s="395"/>
      <c r="C62" s="509"/>
      <c r="D62" s="396"/>
      <c r="E62" s="396"/>
      <c r="F62" s="397">
        <f t="shared" si="2"/>
        <v>0</v>
      </c>
      <c r="G62" s="398">
        <f t="shared" si="3"/>
        <v>0</v>
      </c>
    </row>
    <row r="63" spans="1:7" s="372" customFormat="1" ht="15" customHeight="1">
      <c r="A63" s="324"/>
      <c r="B63" s="395"/>
      <c r="C63" s="509"/>
      <c r="D63" s="396"/>
      <c r="E63" s="396"/>
      <c r="F63" s="397">
        <f t="shared" si="2"/>
        <v>0</v>
      </c>
      <c r="G63" s="398">
        <f t="shared" si="3"/>
        <v>0</v>
      </c>
    </row>
    <row r="64" spans="1:7" s="372" customFormat="1" ht="15" customHeight="1" thickBot="1">
      <c r="A64" s="324"/>
      <c r="B64" s="399"/>
      <c r="C64" s="510"/>
      <c r="D64" s="400"/>
      <c r="E64" s="400"/>
      <c r="F64" s="397">
        <f t="shared" si="2"/>
        <v>0</v>
      </c>
      <c r="G64" s="401">
        <f t="shared" si="3"/>
        <v>0</v>
      </c>
    </row>
    <row r="65" spans="2:7" s="402" customFormat="1" ht="18" customHeight="1" thickBot="1">
      <c r="B65" s="403" t="s">
        <v>169</v>
      </c>
      <c r="C65" s="511"/>
      <c r="D65" s="404">
        <f>SUM(D57:D64)</f>
        <v>0</v>
      </c>
      <c r="E65" s="404">
        <f>SUM(E57:E64)</f>
        <v>0</v>
      </c>
      <c r="F65" s="404">
        <f>SUM(F57:F64)</f>
        <v>0</v>
      </c>
      <c r="G65" s="405">
        <f t="shared" si="3"/>
        <v>0</v>
      </c>
    </row>
    <row r="66" s="372" customFormat="1" ht="12"/>
    <row r="67" s="372" customFormat="1" ht="12"/>
    <row r="68" spans="2:7" s="406" customFormat="1" ht="9.75" customHeight="1">
      <c r="B68" s="415"/>
      <c r="C68" s="407"/>
      <c r="D68" s="407"/>
      <c r="E68" s="407"/>
      <c r="F68" s="407"/>
      <c r="G68" s="408"/>
    </row>
    <row r="69" spans="2:7" s="406" customFormat="1" ht="12.75">
      <c r="B69" s="757" t="s">
        <v>22</v>
      </c>
      <c r="C69" s="512"/>
      <c r="D69" s="416" t="s">
        <v>413</v>
      </c>
      <c r="E69" s="410"/>
      <c r="F69" s="410"/>
      <c r="G69" s="411"/>
    </row>
    <row r="70" spans="2:7" s="406" customFormat="1" ht="12">
      <c r="B70" s="409"/>
      <c r="C70" s="410"/>
      <c r="D70" s="410"/>
      <c r="E70" s="410"/>
      <c r="F70" s="410"/>
      <c r="G70" s="411"/>
    </row>
    <row r="71" spans="2:7" s="406" customFormat="1" ht="12">
      <c r="B71" s="418" t="s">
        <v>23</v>
      </c>
      <c r="C71" s="410"/>
      <c r="D71" s="413"/>
      <c r="E71" s="413"/>
      <c r="F71" s="413"/>
      <c r="G71" s="411"/>
    </row>
    <row r="72" spans="2:7" s="406" customFormat="1" ht="12">
      <c r="B72" s="409"/>
      <c r="C72" s="410"/>
      <c r="D72" s="417" t="s">
        <v>415</v>
      </c>
      <c r="E72" s="410"/>
      <c r="F72" s="410"/>
      <c r="G72" s="411"/>
    </row>
    <row r="73" spans="2:7" s="406" customFormat="1" ht="12">
      <c r="B73" s="409"/>
      <c r="C73" s="410"/>
      <c r="D73" s="410"/>
      <c r="E73" s="410"/>
      <c r="F73" s="410"/>
      <c r="G73" s="411"/>
    </row>
    <row r="74" spans="2:7" s="406" customFormat="1" ht="12">
      <c r="B74" s="418" t="s">
        <v>924</v>
      </c>
      <c r="C74" s="410"/>
      <c r="D74" s="416" t="s">
        <v>414</v>
      </c>
      <c r="E74" s="410"/>
      <c r="F74" s="410"/>
      <c r="G74" s="411"/>
    </row>
    <row r="75" spans="2:7" s="406" customFormat="1" ht="12">
      <c r="B75" s="409"/>
      <c r="C75" s="410"/>
      <c r="D75" s="410"/>
      <c r="E75" s="410"/>
      <c r="F75" s="410"/>
      <c r="G75" s="411"/>
    </row>
    <row r="76" spans="2:7" s="406" customFormat="1" ht="12">
      <c r="B76" s="409"/>
      <c r="C76" s="410"/>
      <c r="D76" s="413"/>
      <c r="E76" s="413"/>
      <c r="F76" s="413"/>
      <c r="G76" s="411"/>
    </row>
    <row r="77" spans="2:7" s="406" customFormat="1" ht="12">
      <c r="B77" s="409"/>
      <c r="C77" s="410"/>
      <c r="D77" s="417" t="s">
        <v>415</v>
      </c>
      <c r="E77" s="410"/>
      <c r="F77" s="410"/>
      <c r="G77" s="411"/>
    </row>
    <row r="78" spans="2:7" s="406" customFormat="1" ht="12">
      <c r="B78" s="412"/>
      <c r="C78" s="513"/>
      <c r="D78" s="413"/>
      <c r="E78" s="413"/>
      <c r="F78" s="413"/>
      <c r="G78" s="414"/>
    </row>
    <row r="79" s="372" customFormat="1" ht="12"/>
    <row r="80" s="372" customFormat="1" ht="12"/>
  </sheetData>
  <sheetProtection formatCells="0" insertRows="0" deleteRows="0"/>
  <mergeCells count="1">
    <mergeCell ref="B13:B14"/>
  </mergeCells>
  <printOptions/>
  <pageMargins left="0.7874015748031497" right="0" top="0.5905511811023623" bottom="0" header="0.5118110236220472" footer="0.5118110236220472"/>
  <pageSetup fitToHeight="1" fitToWidth="1" horizontalDpi="300" verticalDpi="300" orientation="portrait" paperSize="9" scale="7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70"/>
  <sheetViews>
    <sheetView zoomScaleSheetLayoutView="100" workbookViewId="0" topLeftCell="A1">
      <selection activeCell="F8" sqref="F8"/>
    </sheetView>
  </sheetViews>
  <sheetFormatPr defaultColWidth="10.8515625" defaultRowHeight="12.75"/>
  <cols>
    <col min="1" max="1" width="1.421875" style="653" customWidth="1"/>
    <col min="2" max="2" width="4.7109375" style="654" customWidth="1"/>
    <col min="3" max="3" width="33.421875" style="656" customWidth="1"/>
    <col min="4" max="4" width="4.7109375" style="641" customWidth="1"/>
    <col min="5" max="5" width="36.140625" style="644" customWidth="1"/>
    <col min="6" max="6" width="15.7109375" style="644" customWidth="1"/>
    <col min="7" max="7" width="10.8515625" style="645" customWidth="1"/>
    <col min="8" max="8" width="10.8515625" style="644" customWidth="1"/>
    <col min="9" max="9" width="15.28125" style="644" customWidth="1"/>
    <col min="10" max="16384" width="10.8515625" style="644" customWidth="1"/>
  </cols>
  <sheetData>
    <row r="1" spans="1:7" s="640" customFormat="1" ht="15">
      <c r="A1" s="636" t="s">
        <v>708</v>
      </c>
      <c r="B1" s="637"/>
      <c r="C1" s="638"/>
      <c r="D1" s="639"/>
      <c r="F1" s="641" t="s">
        <v>24</v>
      </c>
      <c r="G1" s="642"/>
    </row>
    <row r="2" spans="1:7" s="640" customFormat="1" ht="15">
      <c r="A2" s="636" t="s">
        <v>709</v>
      </c>
      <c r="B2" s="637"/>
      <c r="C2" s="638"/>
      <c r="D2" s="639"/>
      <c r="F2" s="639"/>
      <c r="G2" s="642"/>
    </row>
    <row r="3" spans="2:7" s="640" customFormat="1" ht="9.75" customHeight="1">
      <c r="B3" s="637"/>
      <c r="C3" s="638"/>
      <c r="D3" s="639"/>
      <c r="E3" s="643" t="s">
        <v>710</v>
      </c>
      <c r="F3" s="639"/>
      <c r="G3" s="642"/>
    </row>
    <row r="4" spans="1:6" ht="11.25">
      <c r="A4" s="695" t="s">
        <v>923</v>
      </c>
      <c r="B4" s="696"/>
      <c r="C4" s="697"/>
      <c r="D4" s="698"/>
      <c r="E4" s="699"/>
      <c r="F4" s="644" t="s">
        <v>711</v>
      </c>
    </row>
    <row r="5" spans="1:7" s="652" customFormat="1" ht="11.25">
      <c r="A5" s="646"/>
      <c r="B5" s="647"/>
      <c r="C5" s="648" t="s">
        <v>712</v>
      </c>
      <c r="D5" s="649"/>
      <c r="E5" s="650" t="s">
        <v>400</v>
      </c>
      <c r="F5" s="644" t="s">
        <v>893</v>
      </c>
      <c r="G5" s="651"/>
    </row>
    <row r="6" spans="2:5" ht="11.25">
      <c r="B6" s="654">
        <v>4001</v>
      </c>
      <c r="C6" s="655" t="s">
        <v>390</v>
      </c>
      <c r="D6" s="641">
        <v>4025</v>
      </c>
      <c r="E6" s="656" t="s">
        <v>894</v>
      </c>
    </row>
    <row r="7" spans="2:5" ht="11.25">
      <c r="B7" s="654">
        <v>4002</v>
      </c>
      <c r="C7" s="657" t="s">
        <v>391</v>
      </c>
      <c r="D7" s="641">
        <v>4026</v>
      </c>
      <c r="E7" s="656" t="s">
        <v>383</v>
      </c>
    </row>
    <row r="8" spans="2:6" ht="11.25">
      <c r="B8" s="654">
        <v>4003</v>
      </c>
      <c r="C8" s="655" t="s">
        <v>392</v>
      </c>
      <c r="D8" s="641">
        <v>4027</v>
      </c>
      <c r="E8" s="656" t="s">
        <v>538</v>
      </c>
      <c r="F8" s="645"/>
    </row>
    <row r="9" spans="2:6" ht="11.25">
      <c r="B9" s="654">
        <v>4004</v>
      </c>
      <c r="C9" s="655" t="s">
        <v>713</v>
      </c>
      <c r="D9" s="641">
        <v>4028</v>
      </c>
      <c r="E9" s="655" t="s">
        <v>617</v>
      </c>
      <c r="F9" s="645"/>
    </row>
    <row r="10" spans="2:6" ht="11.25">
      <c r="B10" s="654">
        <v>4005</v>
      </c>
      <c r="C10" s="655" t="s">
        <v>393</v>
      </c>
      <c r="D10" s="641">
        <v>4029</v>
      </c>
      <c r="E10" s="655" t="s">
        <v>714</v>
      </c>
      <c r="F10" s="645"/>
    </row>
    <row r="11" spans="2:6" ht="11.25">
      <c r="B11" s="654">
        <v>4006</v>
      </c>
      <c r="C11" s="655" t="s">
        <v>394</v>
      </c>
      <c r="D11" s="641">
        <v>4030</v>
      </c>
      <c r="E11" s="658" t="s">
        <v>539</v>
      </c>
      <c r="F11" s="645"/>
    </row>
    <row r="12" spans="2:7" ht="11.25">
      <c r="B12" s="654">
        <v>4007</v>
      </c>
      <c r="C12" s="655" t="s">
        <v>715</v>
      </c>
      <c r="D12" s="641">
        <v>4031</v>
      </c>
      <c r="E12" s="655" t="s">
        <v>716</v>
      </c>
      <c r="F12" s="645"/>
      <c r="G12" s="659"/>
    </row>
    <row r="13" spans="2:7" ht="11.25">
      <c r="B13" s="654">
        <v>4008</v>
      </c>
      <c r="C13" s="655" t="s">
        <v>717</v>
      </c>
      <c r="D13" s="641">
        <v>4032</v>
      </c>
      <c r="E13" s="655" t="s">
        <v>718</v>
      </c>
      <c r="F13" s="645"/>
      <c r="G13" s="659"/>
    </row>
    <row r="14" spans="2:7" ht="11.25">
      <c r="B14" s="654">
        <v>4009</v>
      </c>
      <c r="C14" s="655" t="s">
        <v>719</v>
      </c>
      <c r="D14" s="641">
        <v>4033</v>
      </c>
      <c r="E14" s="657" t="s">
        <v>720</v>
      </c>
      <c r="F14" s="645"/>
      <c r="G14" s="659"/>
    </row>
    <row r="15" spans="2:7" ht="11.25">
      <c r="B15" s="654">
        <v>4010</v>
      </c>
      <c r="C15" s="655" t="s">
        <v>721</v>
      </c>
      <c r="D15" s="641">
        <v>4034</v>
      </c>
      <c r="E15" s="657" t="s">
        <v>722</v>
      </c>
      <c r="F15" s="645"/>
      <c r="G15" s="659"/>
    </row>
    <row r="16" spans="2:7" ht="11.25">
      <c r="B16" s="654">
        <v>4011</v>
      </c>
      <c r="C16" s="655" t="s">
        <v>723</v>
      </c>
      <c r="D16" s="641">
        <v>4035</v>
      </c>
      <c r="E16" s="656" t="s">
        <v>724</v>
      </c>
      <c r="F16" s="645"/>
      <c r="G16" s="659"/>
    </row>
    <row r="17" spans="2:7" ht="11.25">
      <c r="B17" s="654">
        <v>4012</v>
      </c>
      <c r="C17" s="656" t="s">
        <v>725</v>
      </c>
      <c r="D17" s="641">
        <v>4036</v>
      </c>
      <c r="E17" s="656" t="s">
        <v>726</v>
      </c>
      <c r="F17" s="645"/>
      <c r="G17" s="659"/>
    </row>
    <row r="18" spans="3:7" ht="11.25">
      <c r="C18" s="650" t="s">
        <v>522</v>
      </c>
      <c r="D18" s="641">
        <v>4037</v>
      </c>
      <c r="E18" s="656" t="s">
        <v>842</v>
      </c>
      <c r="F18" s="645"/>
      <c r="G18" s="659"/>
    </row>
    <row r="19" spans="2:7" ht="11.25">
      <c r="B19" s="654">
        <v>4015</v>
      </c>
      <c r="C19" s="656" t="s">
        <v>523</v>
      </c>
      <c r="D19" s="641">
        <v>4038</v>
      </c>
      <c r="E19" s="656" t="s">
        <v>843</v>
      </c>
      <c r="F19" s="645"/>
      <c r="G19" s="659"/>
    </row>
    <row r="20" spans="2:7" ht="11.25">
      <c r="B20" s="654">
        <v>4016</v>
      </c>
      <c r="C20" s="656" t="s">
        <v>844</v>
      </c>
      <c r="D20" s="641">
        <v>4039</v>
      </c>
      <c r="E20" s="656" t="s">
        <v>845</v>
      </c>
      <c r="F20" s="645"/>
      <c r="G20" s="659"/>
    </row>
    <row r="21" spans="2:5" ht="11.25">
      <c r="B21" s="654">
        <v>4017</v>
      </c>
      <c r="C21" s="656" t="s">
        <v>389</v>
      </c>
      <c r="D21" s="641">
        <v>4040</v>
      </c>
      <c r="E21" s="660" t="s">
        <v>846</v>
      </c>
    </row>
    <row r="22" spans="2:5" ht="11.25">
      <c r="B22" s="654">
        <v>4018</v>
      </c>
      <c r="C22" s="656" t="s">
        <v>847</v>
      </c>
      <c r="D22" s="641">
        <v>4041</v>
      </c>
      <c r="E22" s="656" t="s">
        <v>848</v>
      </c>
    </row>
    <row r="23" spans="2:5" ht="11.25">
      <c r="B23" s="654">
        <v>4019</v>
      </c>
      <c r="C23" s="644" t="s">
        <v>849</v>
      </c>
      <c r="D23" s="641">
        <v>4042</v>
      </c>
      <c r="E23" s="656" t="s">
        <v>850</v>
      </c>
    </row>
    <row r="24" spans="2:5" ht="11.25">
      <c r="B24" s="654">
        <v>4020</v>
      </c>
      <c r="C24" s="656" t="s">
        <v>851</v>
      </c>
      <c r="D24" s="641">
        <v>4043</v>
      </c>
      <c r="E24" s="656" t="s">
        <v>852</v>
      </c>
    </row>
    <row r="25" spans="2:6" ht="11.25">
      <c r="B25" s="654">
        <v>4021</v>
      </c>
      <c r="C25" s="656" t="s">
        <v>853</v>
      </c>
      <c r="D25" s="661">
        <v>4044</v>
      </c>
      <c r="E25" s="652" t="s">
        <v>901</v>
      </c>
      <c r="F25" s="645"/>
    </row>
    <row r="26" spans="2:5" ht="11.25">
      <c r="B26" s="654">
        <v>4022</v>
      </c>
      <c r="C26" s="656" t="s">
        <v>902</v>
      </c>
      <c r="D26" s="661">
        <v>4045</v>
      </c>
      <c r="E26" s="652" t="s">
        <v>903</v>
      </c>
    </row>
    <row r="27" spans="4:6" ht="11.25">
      <c r="D27" s="641">
        <v>4049</v>
      </c>
      <c r="E27" s="656" t="s">
        <v>540</v>
      </c>
      <c r="F27" s="662" t="s">
        <v>904</v>
      </c>
    </row>
    <row r="28" spans="1:5" ht="11.25">
      <c r="A28" s="705" t="s">
        <v>905</v>
      </c>
      <c r="B28" s="706"/>
      <c r="C28" s="707"/>
      <c r="D28" s="708"/>
      <c r="E28" s="709"/>
    </row>
    <row r="29" spans="2:5" ht="11.25">
      <c r="B29" s="654">
        <v>4051</v>
      </c>
      <c r="C29" s="656" t="s">
        <v>541</v>
      </c>
      <c r="D29" s="641">
        <v>4055</v>
      </c>
      <c r="E29" s="656" t="s">
        <v>97</v>
      </c>
    </row>
    <row r="30" spans="2:7" ht="11.25">
      <c r="B30" s="654">
        <v>4052</v>
      </c>
      <c r="C30" s="656" t="s">
        <v>661</v>
      </c>
      <c r="D30" s="641">
        <v>4056</v>
      </c>
      <c r="E30" s="656" t="s">
        <v>98</v>
      </c>
      <c r="G30" s="659"/>
    </row>
    <row r="31" spans="2:5" ht="11.25">
      <c r="B31" s="654">
        <v>4053</v>
      </c>
      <c r="C31" s="656" t="s">
        <v>95</v>
      </c>
      <c r="D31" s="641">
        <v>4059</v>
      </c>
      <c r="E31" s="656" t="s">
        <v>551</v>
      </c>
    </row>
    <row r="32" spans="2:6" ht="11.25">
      <c r="B32" s="654">
        <v>4054</v>
      </c>
      <c r="C32" s="656" t="s">
        <v>96</v>
      </c>
      <c r="E32" s="656"/>
      <c r="F32" s="662" t="s">
        <v>906</v>
      </c>
    </row>
    <row r="33" spans="1:5" ht="11.25">
      <c r="A33" s="710" t="s">
        <v>907</v>
      </c>
      <c r="B33" s="711"/>
      <c r="C33" s="712"/>
      <c r="D33" s="713"/>
      <c r="E33" s="714"/>
    </row>
    <row r="34" spans="2:6" ht="11.25">
      <c r="B34" s="654">
        <v>4071</v>
      </c>
      <c r="C34" s="656" t="s">
        <v>552</v>
      </c>
      <c r="D34" s="641">
        <v>4073</v>
      </c>
      <c r="E34" s="644" t="s">
        <v>908</v>
      </c>
      <c r="F34" s="662" t="s">
        <v>909</v>
      </c>
    </row>
    <row r="35" spans="2:6" ht="12" thickBot="1">
      <c r="B35" s="654">
        <v>4072</v>
      </c>
      <c r="C35" s="656" t="s">
        <v>445</v>
      </c>
      <c r="D35" s="641">
        <v>4074</v>
      </c>
      <c r="E35" s="644" t="s">
        <v>553</v>
      </c>
      <c r="F35" s="666" t="s">
        <v>910</v>
      </c>
    </row>
    <row r="36" spans="1:5" ht="11.25">
      <c r="A36" s="715" t="s">
        <v>911</v>
      </c>
      <c r="B36" s="716"/>
      <c r="C36" s="717"/>
      <c r="D36" s="718"/>
      <c r="E36" s="719"/>
    </row>
    <row r="37" spans="1:6" ht="11.25">
      <c r="A37" s="710" t="s">
        <v>912</v>
      </c>
      <c r="B37" s="711"/>
      <c r="C37" s="712"/>
      <c r="D37" s="713"/>
      <c r="E37" s="714"/>
      <c r="F37" s="667"/>
    </row>
    <row r="38" spans="1:7" s="652" customFormat="1" ht="11.25">
      <c r="A38" s="668"/>
      <c r="B38" s="654">
        <v>4101</v>
      </c>
      <c r="C38" s="660" t="s">
        <v>532</v>
      </c>
      <c r="D38" s="669">
        <v>4104</v>
      </c>
      <c r="E38" s="660" t="s">
        <v>533</v>
      </c>
      <c r="G38" s="651"/>
    </row>
    <row r="39" spans="2:5" ht="11.25">
      <c r="B39" s="654">
        <v>4102</v>
      </c>
      <c r="C39" s="656" t="s">
        <v>913</v>
      </c>
      <c r="D39" s="641">
        <v>4109</v>
      </c>
      <c r="E39" s="656" t="s">
        <v>534</v>
      </c>
    </row>
    <row r="40" spans="2:6" ht="11.25">
      <c r="B40" s="654">
        <v>4103</v>
      </c>
      <c r="C40" s="656" t="s">
        <v>914</v>
      </c>
      <c r="F40" s="662" t="s">
        <v>915</v>
      </c>
    </row>
    <row r="41" spans="1:5" ht="11.25">
      <c r="A41" s="710" t="s">
        <v>813</v>
      </c>
      <c r="B41" s="711"/>
      <c r="C41" s="712"/>
      <c r="D41" s="713"/>
      <c r="E41" s="714"/>
    </row>
    <row r="42" spans="1:7" s="652" customFormat="1" ht="11.25">
      <c r="A42" s="670"/>
      <c r="B42" s="671"/>
      <c r="C42" s="672" t="s">
        <v>814</v>
      </c>
      <c r="D42" s="661"/>
      <c r="E42" s="673" t="s">
        <v>511</v>
      </c>
      <c r="G42" s="651"/>
    </row>
    <row r="43" spans="2:6" ht="11.25">
      <c r="B43" s="654">
        <v>4121</v>
      </c>
      <c r="C43" s="656" t="s">
        <v>535</v>
      </c>
      <c r="D43" s="641">
        <v>4150</v>
      </c>
      <c r="E43" s="656" t="s">
        <v>210</v>
      </c>
      <c r="F43" s="651"/>
    </row>
    <row r="44" spans="2:7" ht="11.25">
      <c r="B44" s="654">
        <v>4122</v>
      </c>
      <c r="C44" s="656" t="s">
        <v>446</v>
      </c>
      <c r="D44" s="641">
        <v>4151</v>
      </c>
      <c r="E44" s="656" t="s">
        <v>211</v>
      </c>
      <c r="G44" s="659"/>
    </row>
    <row r="45" spans="2:7" ht="11.25">
      <c r="B45" s="654">
        <v>4123</v>
      </c>
      <c r="C45" s="656" t="s">
        <v>536</v>
      </c>
      <c r="D45" s="641">
        <v>4152</v>
      </c>
      <c r="E45" s="656" t="s">
        <v>84</v>
      </c>
      <c r="G45" s="659"/>
    </row>
    <row r="46" spans="2:5" ht="11.25">
      <c r="B46" s="654">
        <v>4124</v>
      </c>
      <c r="C46" s="656" t="s">
        <v>815</v>
      </c>
      <c r="D46" s="641">
        <v>4153</v>
      </c>
      <c r="E46" s="656" t="s">
        <v>85</v>
      </c>
    </row>
    <row r="47" spans="2:5" ht="11.25">
      <c r="B47" s="654">
        <v>4125</v>
      </c>
      <c r="C47" s="656" t="s">
        <v>659</v>
      </c>
      <c r="E47" s="673" t="s">
        <v>385</v>
      </c>
    </row>
    <row r="48" spans="2:5" ht="11.25">
      <c r="B48" s="654">
        <v>4126</v>
      </c>
      <c r="C48" s="656" t="s">
        <v>816</v>
      </c>
      <c r="D48" s="641">
        <v>4155</v>
      </c>
      <c r="E48" s="656" t="s">
        <v>86</v>
      </c>
    </row>
    <row r="49" spans="2:5" ht="11.25">
      <c r="B49" s="654">
        <v>4127</v>
      </c>
      <c r="C49" s="656" t="s">
        <v>817</v>
      </c>
      <c r="D49" s="641">
        <v>4156</v>
      </c>
      <c r="E49" s="656" t="s">
        <v>87</v>
      </c>
    </row>
    <row r="50" spans="2:5" ht="11.25">
      <c r="B50" s="654">
        <v>4128</v>
      </c>
      <c r="C50" s="656" t="s">
        <v>810</v>
      </c>
      <c r="E50" s="673" t="s">
        <v>512</v>
      </c>
    </row>
    <row r="51" spans="2:5" ht="11.25">
      <c r="B51" s="654">
        <v>4129</v>
      </c>
      <c r="C51" s="656" t="s">
        <v>818</v>
      </c>
      <c r="D51" s="641">
        <v>4160</v>
      </c>
      <c r="E51" s="656" t="s">
        <v>88</v>
      </c>
    </row>
    <row r="52" spans="2:5" ht="11.25">
      <c r="B52" s="654">
        <v>4130</v>
      </c>
      <c r="C52" s="656" t="s">
        <v>201</v>
      </c>
      <c r="D52" s="641">
        <v>4161</v>
      </c>
      <c r="E52" s="656" t="s">
        <v>89</v>
      </c>
    </row>
    <row r="53" spans="2:5" ht="11.25">
      <c r="B53" s="654">
        <v>4131</v>
      </c>
      <c r="C53" s="656" t="s">
        <v>202</v>
      </c>
      <c r="D53" s="641">
        <v>4162</v>
      </c>
      <c r="E53" s="656" t="s">
        <v>90</v>
      </c>
    </row>
    <row r="54" spans="2:5" ht="11.25">
      <c r="B54" s="654">
        <v>4132</v>
      </c>
      <c r="C54" s="657" t="s">
        <v>203</v>
      </c>
      <c r="D54" s="641">
        <v>4163</v>
      </c>
      <c r="E54" s="656" t="s">
        <v>91</v>
      </c>
    </row>
    <row r="55" spans="2:5" ht="11.25">
      <c r="B55" s="654">
        <v>4133</v>
      </c>
      <c r="C55" s="656" t="s">
        <v>204</v>
      </c>
      <c r="D55" s="641">
        <v>4164</v>
      </c>
      <c r="E55" s="656" t="s">
        <v>92</v>
      </c>
    </row>
    <row r="56" spans="3:5" ht="11.25">
      <c r="C56" s="650" t="s">
        <v>384</v>
      </c>
      <c r="E56" s="673" t="s">
        <v>513</v>
      </c>
    </row>
    <row r="57" spans="2:5" ht="11.25">
      <c r="B57" s="654">
        <v>4140</v>
      </c>
      <c r="C57" s="656" t="s">
        <v>205</v>
      </c>
      <c r="D57" s="641">
        <v>4170</v>
      </c>
      <c r="E57" s="656" t="s">
        <v>93</v>
      </c>
    </row>
    <row r="58" spans="2:5" ht="11.25">
      <c r="B58" s="654">
        <v>4141</v>
      </c>
      <c r="C58" s="656" t="s">
        <v>206</v>
      </c>
      <c r="D58" s="641">
        <v>4171</v>
      </c>
      <c r="E58" s="656" t="s">
        <v>433</v>
      </c>
    </row>
    <row r="59" spans="2:5" ht="11.25">
      <c r="B59" s="654">
        <v>4142</v>
      </c>
      <c r="C59" s="656" t="s">
        <v>207</v>
      </c>
      <c r="E59" s="673" t="s">
        <v>524</v>
      </c>
    </row>
    <row r="60" spans="2:5" ht="11.25">
      <c r="B60" s="654">
        <v>4143</v>
      </c>
      <c r="C60" s="656" t="s">
        <v>819</v>
      </c>
      <c r="D60" s="641">
        <v>4180</v>
      </c>
      <c r="E60" s="656" t="s">
        <v>434</v>
      </c>
    </row>
    <row r="61" spans="2:6" ht="11.25">
      <c r="B61" s="654">
        <v>4144</v>
      </c>
      <c r="C61" s="656" t="s">
        <v>208</v>
      </c>
      <c r="D61" s="641">
        <v>4181</v>
      </c>
      <c r="E61" s="656" t="s">
        <v>820</v>
      </c>
      <c r="F61" s="645"/>
    </row>
    <row r="62" spans="2:5" ht="11.25">
      <c r="B62" s="654">
        <v>4145</v>
      </c>
      <c r="C62" s="652" t="s">
        <v>821</v>
      </c>
      <c r="E62" s="673" t="s">
        <v>525</v>
      </c>
    </row>
    <row r="63" spans="2:6" ht="11.25">
      <c r="B63" s="654">
        <v>4146</v>
      </c>
      <c r="C63" s="656" t="s">
        <v>209</v>
      </c>
      <c r="D63" s="641">
        <v>4199</v>
      </c>
      <c r="E63" s="656" t="s">
        <v>214</v>
      </c>
      <c r="F63" s="644" t="s">
        <v>822</v>
      </c>
    </row>
    <row r="64" spans="1:5" ht="11.25">
      <c r="A64" s="710" t="s">
        <v>704</v>
      </c>
      <c r="B64" s="711"/>
      <c r="C64" s="712"/>
      <c r="D64" s="713"/>
      <c r="E64" s="712"/>
    </row>
    <row r="65" spans="2:5" ht="11.25">
      <c r="B65" s="654">
        <v>4201</v>
      </c>
      <c r="C65" s="656" t="s">
        <v>215</v>
      </c>
      <c r="D65" s="641">
        <v>4208</v>
      </c>
      <c r="E65" s="656" t="s">
        <v>222</v>
      </c>
    </row>
    <row r="66" spans="2:5" ht="11.25">
      <c r="B66" s="654">
        <v>4202</v>
      </c>
      <c r="C66" s="656" t="s">
        <v>216</v>
      </c>
      <c r="D66" s="641">
        <v>4209</v>
      </c>
      <c r="E66" s="656" t="s">
        <v>705</v>
      </c>
    </row>
    <row r="67" spans="2:5" ht="11.25">
      <c r="B67" s="654">
        <v>4203</v>
      </c>
      <c r="C67" s="656" t="s">
        <v>217</v>
      </c>
      <c r="D67" s="641">
        <v>4210</v>
      </c>
      <c r="E67" s="656" t="s">
        <v>427</v>
      </c>
    </row>
    <row r="68" spans="2:5" ht="11.25">
      <c r="B68" s="654">
        <v>4204</v>
      </c>
      <c r="C68" s="656" t="s">
        <v>218</v>
      </c>
      <c r="D68" s="641">
        <v>4211</v>
      </c>
      <c r="E68" s="656" t="s">
        <v>428</v>
      </c>
    </row>
    <row r="69" spans="2:5" ht="11.25">
      <c r="B69" s="654">
        <v>4205</v>
      </c>
      <c r="C69" s="656" t="s">
        <v>219</v>
      </c>
      <c r="D69" s="641">
        <v>4212</v>
      </c>
      <c r="E69" s="656" t="s">
        <v>706</v>
      </c>
    </row>
    <row r="70" spans="2:5" ht="11.25">
      <c r="B70" s="654">
        <v>4206</v>
      </c>
      <c r="C70" s="656" t="s">
        <v>220</v>
      </c>
      <c r="D70" s="641">
        <v>4219</v>
      </c>
      <c r="E70" s="644" t="s">
        <v>766</v>
      </c>
    </row>
    <row r="71" spans="2:6" ht="11.25">
      <c r="B71" s="654">
        <v>4207</v>
      </c>
      <c r="C71" s="656" t="s">
        <v>767</v>
      </c>
      <c r="F71" s="644" t="s">
        <v>768</v>
      </c>
    </row>
    <row r="72" spans="1:7" ht="11.25">
      <c r="A72" s="710" t="s">
        <v>769</v>
      </c>
      <c r="B72" s="711"/>
      <c r="C72" s="712"/>
      <c r="D72" s="713"/>
      <c r="E72" s="714"/>
      <c r="G72" s="650"/>
    </row>
    <row r="73" spans="2:7" ht="11.25">
      <c r="B73" s="654">
        <v>4251</v>
      </c>
      <c r="C73" s="656" t="s">
        <v>528</v>
      </c>
      <c r="D73" s="641">
        <v>4271</v>
      </c>
      <c r="E73" s="656" t="s">
        <v>310</v>
      </c>
      <c r="G73" s="656"/>
    </row>
    <row r="74" spans="2:7" ht="11.25">
      <c r="B74" s="654">
        <v>4252</v>
      </c>
      <c r="C74" s="656" t="s">
        <v>770</v>
      </c>
      <c r="D74" s="641">
        <v>4280</v>
      </c>
      <c r="E74" s="656" t="s">
        <v>311</v>
      </c>
      <c r="G74" s="656"/>
    </row>
    <row r="75" spans="2:7" ht="11.25">
      <c r="B75" s="654">
        <v>4253</v>
      </c>
      <c r="C75" s="656" t="s">
        <v>308</v>
      </c>
      <c r="D75" s="641">
        <v>4281</v>
      </c>
      <c r="E75" s="656" t="s">
        <v>312</v>
      </c>
      <c r="G75" s="656"/>
    </row>
    <row r="76" spans="2:7" ht="11.25">
      <c r="B76" s="654">
        <v>4254</v>
      </c>
      <c r="C76" s="656" t="s">
        <v>529</v>
      </c>
      <c r="D76" s="641">
        <v>4282</v>
      </c>
      <c r="E76" s="656" t="s">
        <v>313</v>
      </c>
      <c r="G76" s="656"/>
    </row>
    <row r="77" spans="2:7" ht="11.25">
      <c r="B77" s="654">
        <v>4260</v>
      </c>
      <c r="C77" s="656" t="s">
        <v>531</v>
      </c>
      <c r="D77" s="641">
        <v>4283</v>
      </c>
      <c r="E77" s="644" t="s">
        <v>771</v>
      </c>
      <c r="F77" s="651"/>
      <c r="G77" s="644"/>
    </row>
    <row r="78" spans="2:7" ht="11.25">
      <c r="B78" s="654">
        <v>4261</v>
      </c>
      <c r="C78" s="656" t="s">
        <v>530</v>
      </c>
      <c r="D78" s="641">
        <v>4289</v>
      </c>
      <c r="E78" s="656" t="s">
        <v>812</v>
      </c>
      <c r="G78" s="656"/>
    </row>
    <row r="79" spans="2:7" ht="11.25">
      <c r="B79" s="654">
        <v>4270</v>
      </c>
      <c r="C79" s="656" t="s">
        <v>309</v>
      </c>
      <c r="F79" s="644" t="s">
        <v>772</v>
      </c>
      <c r="G79" s="656"/>
    </row>
    <row r="80" spans="1:7" ht="11.25">
      <c r="A80" s="710" t="s">
        <v>773</v>
      </c>
      <c r="B80" s="711"/>
      <c r="C80" s="712"/>
      <c r="D80" s="713"/>
      <c r="E80" s="714"/>
      <c r="G80" s="659"/>
    </row>
    <row r="81" spans="2:7" ht="11.25">
      <c r="B81" s="654">
        <v>4301</v>
      </c>
      <c r="C81" s="656" t="s">
        <v>693</v>
      </c>
      <c r="D81" s="674">
        <v>4310</v>
      </c>
      <c r="E81" s="657" t="s">
        <v>584</v>
      </c>
      <c r="G81" s="659"/>
    </row>
    <row r="82" spans="2:8" ht="11.25">
      <c r="B82" s="654">
        <v>4302</v>
      </c>
      <c r="C82" s="656" t="s">
        <v>774</v>
      </c>
      <c r="D82" s="641">
        <v>4311</v>
      </c>
      <c r="E82" s="657" t="s">
        <v>7</v>
      </c>
      <c r="H82" s="645"/>
    </row>
    <row r="83" spans="2:5" ht="11.25">
      <c r="B83" s="654">
        <v>4303</v>
      </c>
      <c r="C83" s="656" t="s">
        <v>775</v>
      </c>
      <c r="D83" s="641">
        <v>4312</v>
      </c>
      <c r="E83" s="657" t="s">
        <v>223</v>
      </c>
    </row>
    <row r="84" spans="2:5" ht="11.25">
      <c r="B84" s="654">
        <v>4304</v>
      </c>
      <c r="C84" s="656" t="s">
        <v>470</v>
      </c>
      <c r="D84" s="641">
        <v>4319</v>
      </c>
      <c r="E84" s="656" t="s">
        <v>224</v>
      </c>
    </row>
    <row r="85" spans="2:6" ht="11.25">
      <c r="B85" s="654">
        <v>4309</v>
      </c>
      <c r="C85" s="656" t="s">
        <v>6</v>
      </c>
      <c r="F85" s="644" t="s">
        <v>776</v>
      </c>
    </row>
    <row r="86" spans="1:5" ht="11.25">
      <c r="A86" s="710" t="s">
        <v>777</v>
      </c>
      <c r="B86" s="711"/>
      <c r="C86" s="712"/>
      <c r="D86" s="713"/>
      <c r="E86" s="714"/>
    </row>
    <row r="87" spans="1:5" ht="11.25">
      <c r="A87" s="670"/>
      <c r="B87" s="654">
        <v>4351</v>
      </c>
      <c r="C87" s="656" t="s">
        <v>695</v>
      </c>
      <c r="D87" s="675">
        <v>4362</v>
      </c>
      <c r="E87" s="656" t="s">
        <v>728</v>
      </c>
    </row>
    <row r="88" spans="2:5" ht="11.25">
      <c r="B88" s="654">
        <v>4352</v>
      </c>
      <c r="C88" s="656" t="s">
        <v>597</v>
      </c>
      <c r="D88" s="661">
        <v>4363</v>
      </c>
      <c r="E88" s="644" t="s">
        <v>696</v>
      </c>
    </row>
    <row r="89" spans="2:6" ht="11.25">
      <c r="B89" s="675">
        <v>4353</v>
      </c>
      <c r="C89" s="656" t="s">
        <v>778</v>
      </c>
      <c r="D89" s="641">
        <v>4364</v>
      </c>
      <c r="E89" s="656" t="s">
        <v>605</v>
      </c>
      <c r="F89" s="645"/>
    </row>
    <row r="90" spans="2:5" ht="11.25">
      <c r="B90" s="654">
        <v>4354</v>
      </c>
      <c r="C90" s="657" t="s">
        <v>598</v>
      </c>
      <c r="D90" s="641">
        <v>4370</v>
      </c>
      <c r="E90" s="644" t="s">
        <v>471</v>
      </c>
    </row>
    <row r="91" spans="2:6" ht="11.25">
      <c r="B91" s="654">
        <v>4355</v>
      </c>
      <c r="C91" s="656" t="s">
        <v>779</v>
      </c>
      <c r="D91" s="641">
        <v>4371</v>
      </c>
      <c r="E91" s="644" t="s">
        <v>472</v>
      </c>
      <c r="F91" s="645"/>
    </row>
    <row r="92" spans="2:5" ht="11.25">
      <c r="B92" s="675">
        <v>4360</v>
      </c>
      <c r="C92" s="656" t="s">
        <v>600</v>
      </c>
      <c r="D92" s="641">
        <v>4372</v>
      </c>
      <c r="E92" s="656" t="s">
        <v>697</v>
      </c>
    </row>
    <row r="93" spans="2:6" ht="11.25">
      <c r="B93" s="654">
        <v>4361</v>
      </c>
      <c r="C93" s="656" t="s">
        <v>727</v>
      </c>
      <c r="D93" s="641">
        <v>4379</v>
      </c>
      <c r="E93" s="644" t="s">
        <v>694</v>
      </c>
      <c r="F93" s="644" t="s">
        <v>895</v>
      </c>
    </row>
    <row r="94" spans="1:5" ht="11.25">
      <c r="A94" s="710" t="s">
        <v>896</v>
      </c>
      <c r="B94" s="711"/>
      <c r="C94" s="712"/>
      <c r="D94" s="713"/>
      <c r="E94" s="714"/>
    </row>
    <row r="95" spans="2:5" ht="11.25">
      <c r="B95" s="654">
        <v>4401</v>
      </c>
      <c r="C95" s="656" t="s">
        <v>700</v>
      </c>
      <c r="D95" s="641">
        <v>4410</v>
      </c>
      <c r="E95" s="656" t="s">
        <v>666</v>
      </c>
    </row>
    <row r="96" spans="2:5" ht="11.25">
      <c r="B96" s="654">
        <v>4402</v>
      </c>
      <c r="C96" s="656" t="s">
        <v>369</v>
      </c>
      <c r="D96" s="641">
        <v>4411</v>
      </c>
      <c r="E96" s="656" t="s">
        <v>589</v>
      </c>
    </row>
    <row r="97" spans="2:5" ht="11.25">
      <c r="B97" s="654">
        <v>4403</v>
      </c>
      <c r="C97" s="656" t="s">
        <v>136</v>
      </c>
      <c r="D97" s="641">
        <v>4412</v>
      </c>
      <c r="E97" s="656" t="s">
        <v>590</v>
      </c>
    </row>
    <row r="98" spans="2:5" ht="11.25">
      <c r="B98" s="654">
        <v>4404</v>
      </c>
      <c r="C98" s="644" t="s">
        <v>596</v>
      </c>
      <c r="D98" s="641">
        <v>4413</v>
      </c>
      <c r="E98" s="644" t="s">
        <v>591</v>
      </c>
    </row>
    <row r="99" spans="2:6" ht="11.25">
      <c r="B99" s="654">
        <v>4409</v>
      </c>
      <c r="C99" s="656" t="s">
        <v>665</v>
      </c>
      <c r="D99" s="641">
        <v>4419</v>
      </c>
      <c r="E99" s="656" t="s">
        <v>592</v>
      </c>
      <c r="F99" s="644" t="s">
        <v>897</v>
      </c>
    </row>
    <row r="100" spans="1:5" ht="11.25">
      <c r="A100" s="710" t="s">
        <v>898</v>
      </c>
      <c r="B100" s="711"/>
      <c r="C100" s="712"/>
      <c r="D100" s="713"/>
      <c r="E100" s="714"/>
    </row>
    <row r="101" spans="2:7" ht="11.25">
      <c r="B101" s="654">
        <v>4451</v>
      </c>
      <c r="C101" s="656" t="s">
        <v>26</v>
      </c>
      <c r="D101" s="641">
        <v>4471</v>
      </c>
      <c r="E101" s="644" t="s">
        <v>927</v>
      </c>
      <c r="G101" s="676"/>
    </row>
    <row r="102" spans="2:5" ht="11.25">
      <c r="B102" s="654">
        <v>4452</v>
      </c>
      <c r="C102" s="656" t="s">
        <v>27</v>
      </c>
      <c r="D102" s="641">
        <v>4480</v>
      </c>
      <c r="E102" s="656" t="s">
        <v>150</v>
      </c>
    </row>
    <row r="103" spans="2:5" ht="11.25">
      <c r="B103" s="654">
        <v>4460</v>
      </c>
      <c r="C103" s="656" t="s">
        <v>28</v>
      </c>
      <c r="D103" s="641">
        <v>4481</v>
      </c>
      <c r="E103" s="644" t="s">
        <v>151</v>
      </c>
    </row>
    <row r="104" spans="2:5" ht="11.25">
      <c r="B104" s="654">
        <v>4461</v>
      </c>
      <c r="C104" s="656" t="s">
        <v>29</v>
      </c>
      <c r="D104" s="641">
        <v>4489</v>
      </c>
      <c r="E104" s="644" t="s">
        <v>928</v>
      </c>
    </row>
    <row r="105" spans="2:6" ht="11.25">
      <c r="B105" s="641">
        <v>4470</v>
      </c>
      <c r="C105" s="644" t="s">
        <v>929</v>
      </c>
      <c r="F105" s="644" t="s">
        <v>930</v>
      </c>
    </row>
    <row r="106" spans="1:7" ht="11.25">
      <c r="A106" s="710" t="s">
        <v>899</v>
      </c>
      <c r="B106" s="711"/>
      <c r="C106" s="712"/>
      <c r="D106" s="713"/>
      <c r="E106" s="714"/>
      <c r="G106" s="644"/>
    </row>
    <row r="107" spans="2:7" ht="11.25">
      <c r="B107" s="654">
        <v>4501</v>
      </c>
      <c r="C107" s="656" t="s">
        <v>152</v>
      </c>
      <c r="D107" s="641">
        <v>4523</v>
      </c>
      <c r="E107" s="656" t="s">
        <v>271</v>
      </c>
      <c r="G107" s="644"/>
    </row>
    <row r="108" spans="2:7" ht="11.25">
      <c r="B108" s="654">
        <v>4510</v>
      </c>
      <c r="C108" s="656" t="s">
        <v>153</v>
      </c>
      <c r="D108" s="641">
        <v>4530</v>
      </c>
      <c r="E108" s="656" t="s">
        <v>272</v>
      </c>
      <c r="G108" s="644"/>
    </row>
    <row r="109" spans="2:7" ht="11.25">
      <c r="B109" s="654">
        <v>4511</v>
      </c>
      <c r="C109" s="656" t="s">
        <v>154</v>
      </c>
      <c r="D109" s="641">
        <v>4531</v>
      </c>
      <c r="E109" s="656" t="s">
        <v>273</v>
      </c>
      <c r="G109" s="644"/>
    </row>
    <row r="110" spans="2:7" ht="11.25">
      <c r="B110" s="654">
        <v>4520</v>
      </c>
      <c r="C110" s="656" t="s">
        <v>155</v>
      </c>
      <c r="D110" s="641">
        <v>4535</v>
      </c>
      <c r="E110" s="644" t="s">
        <v>262</v>
      </c>
      <c r="G110" s="644"/>
    </row>
    <row r="111" spans="2:7" ht="11.25">
      <c r="B111" s="654">
        <v>4521</v>
      </c>
      <c r="C111" s="656" t="s">
        <v>269</v>
      </c>
      <c r="D111" s="641">
        <v>4539</v>
      </c>
      <c r="E111" s="644" t="s">
        <v>314</v>
      </c>
      <c r="G111" s="644"/>
    </row>
    <row r="112" spans="1:7" s="652" customFormat="1" ht="11.25">
      <c r="A112" s="653"/>
      <c r="B112" s="654">
        <v>4522</v>
      </c>
      <c r="C112" s="656" t="s">
        <v>270</v>
      </c>
      <c r="D112" s="641"/>
      <c r="E112" s="644"/>
      <c r="F112" s="644" t="s">
        <v>900</v>
      </c>
      <c r="G112" s="644"/>
    </row>
    <row r="113" spans="1:8" s="652" customFormat="1" ht="11.25">
      <c r="A113" s="710" t="s">
        <v>763</v>
      </c>
      <c r="B113" s="720"/>
      <c r="C113" s="712"/>
      <c r="D113" s="713"/>
      <c r="E113" s="712"/>
      <c r="F113" s="644"/>
      <c r="G113" s="644"/>
      <c r="H113" s="651"/>
    </row>
    <row r="114" spans="2:8" ht="11.25">
      <c r="B114" s="654">
        <v>4551</v>
      </c>
      <c r="C114" s="656" t="s">
        <v>453</v>
      </c>
      <c r="D114" s="641">
        <v>4556</v>
      </c>
      <c r="E114" s="656" t="s">
        <v>764</v>
      </c>
      <c r="G114" s="644"/>
      <c r="H114" s="676"/>
    </row>
    <row r="115" spans="2:8" ht="11.25">
      <c r="B115" s="654">
        <v>4552</v>
      </c>
      <c r="C115" s="660" t="s">
        <v>263</v>
      </c>
      <c r="D115" s="641">
        <v>4560</v>
      </c>
      <c r="E115" s="644" t="s">
        <v>931</v>
      </c>
      <c r="G115" s="644"/>
      <c r="H115" s="645"/>
    </row>
    <row r="116" spans="2:8" ht="11.25">
      <c r="B116" s="654">
        <v>4553</v>
      </c>
      <c r="C116" s="656" t="s">
        <v>264</v>
      </c>
      <c r="D116" s="641">
        <v>4561</v>
      </c>
      <c r="E116" s="644" t="s">
        <v>456</v>
      </c>
      <c r="G116" s="644"/>
      <c r="H116" s="645"/>
    </row>
    <row r="117" spans="2:8" ht="11.25">
      <c r="B117" s="654">
        <v>4554</v>
      </c>
      <c r="C117" s="656" t="s">
        <v>454</v>
      </c>
      <c r="D117" s="641">
        <v>4565</v>
      </c>
      <c r="E117" s="656" t="s">
        <v>267</v>
      </c>
      <c r="G117" s="644"/>
      <c r="H117" s="645"/>
    </row>
    <row r="118" spans="2:8" ht="11.25">
      <c r="B118" s="654">
        <v>4555</v>
      </c>
      <c r="C118" s="656" t="s">
        <v>932</v>
      </c>
      <c r="D118" s="641">
        <v>4569</v>
      </c>
      <c r="E118" s="656" t="s">
        <v>457</v>
      </c>
      <c r="F118" s="644" t="s">
        <v>765</v>
      </c>
      <c r="G118" s="644"/>
      <c r="H118" s="645"/>
    </row>
    <row r="119" spans="1:8" ht="11.25">
      <c r="A119" s="710" t="s">
        <v>933</v>
      </c>
      <c r="B119" s="720"/>
      <c r="C119" s="712"/>
      <c r="D119" s="713"/>
      <c r="E119" s="714"/>
      <c r="F119" s="677"/>
      <c r="H119" s="645"/>
    </row>
    <row r="120" spans="1:8" ht="11.25">
      <c r="A120" s="670"/>
      <c r="B120" s="675"/>
      <c r="C120" s="721" t="s">
        <v>119</v>
      </c>
      <c r="D120" s="678">
        <v>4644</v>
      </c>
      <c r="E120" s="660" t="s">
        <v>861</v>
      </c>
      <c r="F120" s="677"/>
      <c r="H120" s="645"/>
    </row>
    <row r="121" spans="1:9" ht="11.25">
      <c r="A121" s="670"/>
      <c r="B121" s="675">
        <v>4601</v>
      </c>
      <c r="C121" s="660" t="s">
        <v>268</v>
      </c>
      <c r="D121" s="661">
        <v>4645</v>
      </c>
      <c r="E121" s="652" t="s">
        <v>741</v>
      </c>
      <c r="F121" s="651"/>
      <c r="G121" s="651"/>
      <c r="H121" s="651"/>
      <c r="I121" s="652"/>
    </row>
    <row r="122" spans="1:8" ht="11.25">
      <c r="A122" s="670"/>
      <c r="B122" s="675">
        <v>4602</v>
      </c>
      <c r="C122" s="660" t="s">
        <v>386</v>
      </c>
      <c r="D122" s="661"/>
      <c r="E122" s="679" t="s">
        <v>687</v>
      </c>
      <c r="F122" s="680"/>
      <c r="H122" s="676"/>
    </row>
    <row r="123" spans="1:8" ht="11.25">
      <c r="A123" s="670"/>
      <c r="B123" s="675">
        <v>4603</v>
      </c>
      <c r="C123" s="660" t="s">
        <v>387</v>
      </c>
      <c r="D123" s="661">
        <v>4650</v>
      </c>
      <c r="E123" s="652" t="s">
        <v>742</v>
      </c>
      <c r="F123" s="677"/>
      <c r="H123" s="645"/>
    </row>
    <row r="124" spans="1:8" ht="11.25">
      <c r="A124" s="670"/>
      <c r="B124" s="675">
        <v>4604</v>
      </c>
      <c r="C124" s="660" t="s">
        <v>673</v>
      </c>
      <c r="D124" s="661">
        <v>4651</v>
      </c>
      <c r="E124" s="652" t="s">
        <v>934</v>
      </c>
      <c r="F124" s="680"/>
      <c r="H124" s="645"/>
    </row>
    <row r="125" spans="1:8" ht="11.25">
      <c r="A125" s="670"/>
      <c r="B125" s="675">
        <v>4605</v>
      </c>
      <c r="C125" s="660" t="s">
        <v>398</v>
      </c>
      <c r="D125" s="661">
        <v>4652</v>
      </c>
      <c r="E125" s="652" t="s">
        <v>743</v>
      </c>
      <c r="F125" s="677"/>
      <c r="H125" s="645"/>
    </row>
    <row r="126" spans="1:8" ht="11.25">
      <c r="A126" s="646"/>
      <c r="B126" s="675">
        <v>4606</v>
      </c>
      <c r="C126" s="656" t="s">
        <v>399</v>
      </c>
      <c r="D126" s="661">
        <v>4653</v>
      </c>
      <c r="E126" s="652" t="s">
        <v>744</v>
      </c>
      <c r="F126" s="680"/>
      <c r="H126" s="645"/>
    </row>
    <row r="127" spans="1:8" ht="11.25">
      <c r="A127" s="646"/>
      <c r="B127" s="675">
        <v>4607</v>
      </c>
      <c r="C127" s="644" t="s">
        <v>5</v>
      </c>
      <c r="D127" s="661">
        <v>4654</v>
      </c>
      <c r="E127" s="652" t="s">
        <v>745</v>
      </c>
      <c r="F127" s="677"/>
      <c r="H127" s="645"/>
    </row>
    <row r="128" spans="1:6" ht="11.25">
      <c r="A128" s="646"/>
      <c r="B128" s="681"/>
      <c r="C128" s="722" t="s">
        <v>120</v>
      </c>
      <c r="D128" s="661">
        <v>4655</v>
      </c>
      <c r="E128" s="652" t="s">
        <v>746</v>
      </c>
      <c r="F128" s="677"/>
    </row>
    <row r="129" spans="1:6" ht="11.25">
      <c r="A129" s="646"/>
      <c r="B129" s="681"/>
      <c r="C129" s="682" t="s">
        <v>121</v>
      </c>
      <c r="D129" s="661"/>
      <c r="E129" s="682" t="s">
        <v>688</v>
      </c>
      <c r="F129" s="677"/>
    </row>
    <row r="130" spans="1:6" ht="11.25">
      <c r="A130" s="646"/>
      <c r="B130" s="681">
        <v>4610</v>
      </c>
      <c r="C130" s="660" t="s">
        <v>122</v>
      </c>
      <c r="D130" s="661">
        <v>4660</v>
      </c>
      <c r="E130" s="660" t="s">
        <v>102</v>
      </c>
      <c r="F130" s="677"/>
    </row>
    <row r="131" spans="1:6" ht="11.25">
      <c r="A131" s="646"/>
      <c r="B131" s="681">
        <v>4611</v>
      </c>
      <c r="C131" s="660" t="s">
        <v>738</v>
      </c>
      <c r="D131" s="661">
        <v>4661</v>
      </c>
      <c r="E131" s="660" t="s">
        <v>103</v>
      </c>
      <c r="F131" s="677"/>
    </row>
    <row r="132" spans="1:11" ht="11.25">
      <c r="A132" s="646"/>
      <c r="B132" s="681">
        <v>4612</v>
      </c>
      <c r="C132" s="660" t="s">
        <v>614</v>
      </c>
      <c r="D132" s="661">
        <v>4662</v>
      </c>
      <c r="E132" s="660" t="s">
        <v>291</v>
      </c>
      <c r="F132" s="677"/>
      <c r="G132" s="670"/>
      <c r="H132" s="683"/>
      <c r="I132" s="660"/>
      <c r="J132" s="661"/>
      <c r="K132" s="652"/>
    </row>
    <row r="133" spans="1:11" ht="11.25">
      <c r="A133" s="646"/>
      <c r="B133" s="681">
        <v>4613</v>
      </c>
      <c r="C133" s="660" t="s">
        <v>123</v>
      </c>
      <c r="D133" s="661">
        <v>4669</v>
      </c>
      <c r="E133" s="684" t="s">
        <v>292</v>
      </c>
      <c r="F133" s="677"/>
      <c r="G133" s="668"/>
      <c r="H133" s="669"/>
      <c r="I133" s="660"/>
      <c r="J133" s="661"/>
      <c r="K133" s="660"/>
    </row>
    <row r="134" spans="1:11" ht="11.25">
      <c r="A134" s="646"/>
      <c r="B134" s="681"/>
      <c r="C134" s="682" t="s">
        <v>124</v>
      </c>
      <c r="D134" s="661"/>
      <c r="E134" s="722" t="s">
        <v>106</v>
      </c>
      <c r="F134" s="677"/>
      <c r="G134" s="668"/>
      <c r="H134" s="669"/>
      <c r="I134" s="660"/>
      <c r="J134" s="661"/>
      <c r="K134" s="660"/>
    </row>
    <row r="135" spans="1:11" ht="11.25">
      <c r="A135" s="646"/>
      <c r="B135" s="681">
        <v>4620</v>
      </c>
      <c r="C135" s="660" t="s">
        <v>125</v>
      </c>
      <c r="D135" s="661"/>
      <c r="E135" s="682" t="s">
        <v>107</v>
      </c>
      <c r="G135" s="668"/>
      <c r="H135" s="669"/>
      <c r="I135" s="660"/>
      <c r="J135" s="661"/>
      <c r="K135" s="660"/>
    </row>
    <row r="136" spans="1:11" ht="11.25">
      <c r="A136" s="646"/>
      <c r="B136" s="681">
        <v>4621</v>
      </c>
      <c r="C136" s="660" t="s">
        <v>126</v>
      </c>
      <c r="D136" s="661">
        <v>4670</v>
      </c>
      <c r="E136" s="660" t="s">
        <v>108</v>
      </c>
      <c r="G136" s="668"/>
      <c r="H136" s="669"/>
      <c r="I136" s="660"/>
      <c r="J136" s="661"/>
      <c r="K136" s="652"/>
    </row>
    <row r="137" spans="1:11" ht="11.25">
      <c r="A137" s="646"/>
      <c r="B137" s="681">
        <v>4622</v>
      </c>
      <c r="C137" s="660" t="s">
        <v>935</v>
      </c>
      <c r="D137" s="661">
        <v>4671</v>
      </c>
      <c r="E137" s="660" t="s">
        <v>729</v>
      </c>
      <c r="G137" s="668"/>
      <c r="H137" s="669"/>
      <c r="I137" s="660"/>
      <c r="J137" s="661"/>
      <c r="K137" s="652"/>
    </row>
    <row r="138" spans="1:11" ht="11.25">
      <c r="A138" s="646"/>
      <c r="B138" s="681">
        <v>4623</v>
      </c>
      <c r="C138" s="660" t="s">
        <v>128</v>
      </c>
      <c r="D138" s="661">
        <v>4672</v>
      </c>
      <c r="E138" s="652" t="s">
        <v>573</v>
      </c>
      <c r="G138" s="668"/>
      <c r="H138" s="669"/>
      <c r="I138" s="660"/>
      <c r="J138" s="661"/>
      <c r="K138" s="652"/>
    </row>
    <row r="139" spans="1:11" ht="11.25">
      <c r="A139" s="646"/>
      <c r="B139" s="681">
        <v>4624</v>
      </c>
      <c r="C139" s="660" t="s">
        <v>129</v>
      </c>
      <c r="D139" s="661"/>
      <c r="E139" s="679" t="s">
        <v>734</v>
      </c>
      <c r="G139" s="670"/>
      <c r="H139" s="669"/>
      <c r="I139" s="660"/>
      <c r="J139" s="661"/>
      <c r="K139" s="660"/>
    </row>
    <row r="140" spans="1:11" ht="11.25">
      <c r="A140" s="646"/>
      <c r="B140" s="681">
        <v>4625</v>
      </c>
      <c r="C140" s="660" t="s">
        <v>130</v>
      </c>
      <c r="D140" s="661">
        <v>4680</v>
      </c>
      <c r="E140" s="644" t="s">
        <v>436</v>
      </c>
      <c r="G140" s="668"/>
      <c r="H140" s="669"/>
      <c r="I140" s="660"/>
      <c r="J140" s="661"/>
      <c r="K140" s="660"/>
    </row>
    <row r="141" spans="1:11" ht="11.25">
      <c r="A141" s="646"/>
      <c r="B141" s="681"/>
      <c r="C141" s="682" t="s">
        <v>131</v>
      </c>
      <c r="D141" s="661">
        <v>4681</v>
      </c>
      <c r="E141" s="644" t="s">
        <v>109</v>
      </c>
      <c r="G141" s="668"/>
      <c r="H141" s="669"/>
      <c r="I141" s="660"/>
      <c r="J141" s="661"/>
      <c r="K141" s="652"/>
    </row>
    <row r="142" spans="1:11" ht="11.25">
      <c r="A142" s="646"/>
      <c r="B142" s="681">
        <v>4630</v>
      </c>
      <c r="C142" s="660" t="s">
        <v>10</v>
      </c>
      <c r="D142" s="661">
        <v>4682</v>
      </c>
      <c r="E142" s="644" t="s">
        <v>237</v>
      </c>
      <c r="G142" s="668"/>
      <c r="H142" s="669"/>
      <c r="I142" s="660"/>
      <c r="J142" s="661"/>
      <c r="K142" s="652"/>
    </row>
    <row r="143" spans="1:11" ht="11.25">
      <c r="A143" s="646"/>
      <c r="B143" s="681">
        <v>4631</v>
      </c>
      <c r="C143" s="660" t="s">
        <v>11</v>
      </c>
      <c r="D143" s="661">
        <v>4683</v>
      </c>
      <c r="E143" s="644" t="s">
        <v>348</v>
      </c>
      <c r="G143" s="653"/>
      <c r="H143" s="674"/>
      <c r="I143" s="656"/>
      <c r="J143" s="641"/>
      <c r="K143" s="656"/>
    </row>
    <row r="144" spans="1:12" ht="11.25">
      <c r="A144" s="646"/>
      <c r="B144" s="681">
        <v>4632</v>
      </c>
      <c r="C144" s="660" t="s">
        <v>289</v>
      </c>
      <c r="D144" s="661">
        <v>4684</v>
      </c>
      <c r="E144" s="652" t="s">
        <v>236</v>
      </c>
      <c r="G144" s="653"/>
      <c r="H144" s="674"/>
      <c r="I144" s="656"/>
      <c r="J144" s="641"/>
      <c r="K144" s="656"/>
      <c r="L144" s="685"/>
    </row>
    <row r="145" spans="1:5" ht="11.25">
      <c r="A145" s="646"/>
      <c r="B145" s="681">
        <v>4639</v>
      </c>
      <c r="C145" s="684" t="s">
        <v>290</v>
      </c>
      <c r="D145" s="661"/>
      <c r="E145" s="682" t="s">
        <v>735</v>
      </c>
    </row>
    <row r="146" spans="1:5" ht="11.25">
      <c r="A146" s="646"/>
      <c r="B146" s="681"/>
      <c r="C146" s="722" t="s">
        <v>9</v>
      </c>
      <c r="D146" s="661">
        <v>4690</v>
      </c>
      <c r="E146" s="644" t="s">
        <v>438</v>
      </c>
    </row>
    <row r="147" spans="1:5" ht="11.25">
      <c r="A147" s="646"/>
      <c r="B147" s="681"/>
      <c r="C147" s="682" t="s">
        <v>13</v>
      </c>
      <c r="D147" s="661">
        <v>4691</v>
      </c>
      <c r="E147" s="660" t="s">
        <v>345</v>
      </c>
    </row>
    <row r="148" spans="1:5" ht="11.25">
      <c r="A148" s="646"/>
      <c r="B148" s="678">
        <v>4640</v>
      </c>
      <c r="C148" s="660" t="s">
        <v>870</v>
      </c>
      <c r="D148" s="661">
        <v>4692</v>
      </c>
      <c r="E148" s="660" t="s">
        <v>346</v>
      </c>
    </row>
    <row r="149" spans="1:5" ht="11.25">
      <c r="A149" s="646"/>
      <c r="B149" s="675">
        <v>4641</v>
      </c>
      <c r="C149" s="660" t="s">
        <v>871</v>
      </c>
      <c r="D149" s="661">
        <v>4693</v>
      </c>
      <c r="E149" s="660" t="s">
        <v>872</v>
      </c>
    </row>
    <row r="150" spans="1:6" ht="11.25">
      <c r="A150" s="646"/>
      <c r="B150" s="678">
        <v>4642</v>
      </c>
      <c r="C150" s="660" t="s">
        <v>761</v>
      </c>
      <c r="D150" s="649">
        <v>4699</v>
      </c>
      <c r="E150" s="684" t="s">
        <v>248</v>
      </c>
      <c r="F150" s="644" t="s">
        <v>762</v>
      </c>
    </row>
    <row r="151" spans="1:6" ht="12" thickBot="1">
      <c r="A151" s="646"/>
      <c r="B151" s="678">
        <v>4643</v>
      </c>
      <c r="C151" s="660" t="s">
        <v>946</v>
      </c>
      <c r="F151" s="666" t="s">
        <v>947</v>
      </c>
    </row>
    <row r="152" spans="1:5" ht="11.25">
      <c r="A152" s="700" t="s">
        <v>948</v>
      </c>
      <c r="B152" s="701"/>
      <c r="C152" s="702"/>
      <c r="D152" s="703"/>
      <c r="E152" s="704"/>
    </row>
    <row r="153" spans="1:6" ht="11.25">
      <c r="A153" s="710" t="s">
        <v>936</v>
      </c>
      <c r="B153" s="711"/>
      <c r="C153" s="712"/>
      <c r="D153" s="713"/>
      <c r="E153" s="714"/>
      <c r="F153" s="667"/>
    </row>
    <row r="154" spans="1:5" ht="11.25">
      <c r="A154" s="689"/>
      <c r="B154" s="654">
        <v>4701</v>
      </c>
      <c r="C154" s="656" t="s">
        <v>99</v>
      </c>
      <c r="D154" s="674">
        <v>4704</v>
      </c>
      <c r="E154" s="656" t="s">
        <v>937</v>
      </c>
    </row>
    <row r="155" spans="1:6" ht="11.25">
      <c r="A155" s="689"/>
      <c r="B155" s="654">
        <v>4702</v>
      </c>
      <c r="C155" s="656" t="s">
        <v>100</v>
      </c>
      <c r="D155" s="674">
        <v>4705</v>
      </c>
      <c r="E155" s="644" t="s">
        <v>555</v>
      </c>
      <c r="F155" s="645"/>
    </row>
    <row r="156" spans="2:6" ht="11.25">
      <c r="B156" s="654">
        <v>4703</v>
      </c>
      <c r="C156" s="656" t="s">
        <v>101</v>
      </c>
      <c r="D156" s="674">
        <v>4709</v>
      </c>
      <c r="E156" s="656" t="s">
        <v>367</v>
      </c>
      <c r="F156" s="644" t="s">
        <v>949</v>
      </c>
    </row>
    <row r="157" spans="1:7" ht="11.25">
      <c r="A157" s="710" t="s">
        <v>950</v>
      </c>
      <c r="B157" s="711"/>
      <c r="C157" s="712"/>
      <c r="D157" s="713"/>
      <c r="E157" s="714"/>
      <c r="G157" s="690"/>
    </row>
    <row r="158" spans="2:5" ht="11.25">
      <c r="B158" s="654">
        <v>4751</v>
      </c>
      <c r="C158" s="656" t="s">
        <v>422</v>
      </c>
      <c r="D158" s="641">
        <v>4762</v>
      </c>
      <c r="E158" s="656" t="s">
        <v>581</v>
      </c>
    </row>
    <row r="159" spans="2:5" ht="11.25">
      <c r="B159" s="654">
        <v>4752</v>
      </c>
      <c r="C159" s="656" t="s">
        <v>423</v>
      </c>
      <c r="D159" s="674">
        <v>4763</v>
      </c>
      <c r="E159" s="656" t="s">
        <v>582</v>
      </c>
    </row>
    <row r="160" spans="2:5" ht="11.25">
      <c r="B160" s="654">
        <v>4753</v>
      </c>
      <c r="C160" s="656" t="s">
        <v>951</v>
      </c>
      <c r="D160" s="641">
        <v>4770</v>
      </c>
      <c r="E160" s="656" t="s">
        <v>425</v>
      </c>
    </row>
    <row r="161" spans="2:7" ht="11.25">
      <c r="B161" s="654">
        <v>4754</v>
      </c>
      <c r="C161" s="656" t="s">
        <v>595</v>
      </c>
      <c r="D161" s="674">
        <v>4771</v>
      </c>
      <c r="E161" s="656" t="s">
        <v>583</v>
      </c>
      <c r="G161" s="659"/>
    </row>
    <row r="162" spans="2:5" ht="11.25">
      <c r="B162" s="654">
        <v>4755</v>
      </c>
      <c r="C162" s="656" t="s">
        <v>952</v>
      </c>
      <c r="D162" s="641">
        <v>4772</v>
      </c>
      <c r="E162" s="644" t="s">
        <v>426</v>
      </c>
    </row>
    <row r="163" spans="2:5" ht="11.25">
      <c r="B163" s="675">
        <v>4756</v>
      </c>
      <c r="C163" s="660" t="s">
        <v>953</v>
      </c>
      <c r="D163" s="674">
        <v>4773</v>
      </c>
      <c r="E163" s="644" t="s">
        <v>226</v>
      </c>
    </row>
    <row r="164" spans="2:5" ht="11.25">
      <c r="B164" s="654">
        <v>4760</v>
      </c>
      <c r="C164" s="656" t="s">
        <v>580</v>
      </c>
      <c r="D164" s="674">
        <v>4779</v>
      </c>
      <c r="E164" s="656" t="s">
        <v>227</v>
      </c>
    </row>
    <row r="165" spans="2:6" ht="11.25">
      <c r="B165" s="654">
        <v>4761</v>
      </c>
      <c r="C165" s="656" t="s">
        <v>424</v>
      </c>
      <c r="D165" s="674"/>
      <c r="E165" s="656"/>
      <c r="F165" s="644" t="s">
        <v>954</v>
      </c>
    </row>
    <row r="166" spans="1:6" ht="11.25">
      <c r="A166" s="710" t="s">
        <v>955</v>
      </c>
      <c r="B166" s="711"/>
      <c r="C166" s="714"/>
      <c r="D166" s="713"/>
      <c r="E166" s="714"/>
      <c r="F166" s="645"/>
    </row>
    <row r="167" spans="1:6" ht="11.25">
      <c r="A167" s="670"/>
      <c r="B167" s="675"/>
      <c r="C167" s="691" t="s">
        <v>956</v>
      </c>
      <c r="D167" s="674">
        <v>4824</v>
      </c>
      <c r="E167" s="656" t="s">
        <v>234</v>
      </c>
      <c r="F167" s="645"/>
    </row>
    <row r="168" spans="1:5" ht="11.25">
      <c r="A168" s="670"/>
      <c r="B168" s="675">
        <v>4801</v>
      </c>
      <c r="C168" s="656" t="s">
        <v>957</v>
      </c>
      <c r="D168" s="674">
        <v>4825</v>
      </c>
      <c r="E168" s="656" t="s">
        <v>235</v>
      </c>
    </row>
    <row r="169" spans="1:6" ht="11.25">
      <c r="A169" s="670"/>
      <c r="B169" s="675">
        <v>4802</v>
      </c>
      <c r="C169" s="656" t="s">
        <v>585</v>
      </c>
      <c r="D169" s="669">
        <v>4830</v>
      </c>
      <c r="E169" s="656" t="s">
        <v>855</v>
      </c>
      <c r="F169" s="645"/>
    </row>
    <row r="170" spans="2:6" ht="11.25">
      <c r="B170" s="675">
        <v>4803</v>
      </c>
      <c r="C170" s="656" t="s">
        <v>606</v>
      </c>
      <c r="D170" s="669">
        <v>4831</v>
      </c>
      <c r="E170" s="656" t="s">
        <v>958</v>
      </c>
      <c r="F170" s="645"/>
    </row>
    <row r="171" spans="2:5" ht="11.25">
      <c r="B171" s="675">
        <v>4804</v>
      </c>
      <c r="C171" s="656" t="s">
        <v>959</v>
      </c>
      <c r="D171" s="669">
        <v>4832</v>
      </c>
      <c r="E171" s="656" t="s">
        <v>609</v>
      </c>
    </row>
    <row r="172" spans="2:6" ht="11.25">
      <c r="B172" s="675">
        <v>4805</v>
      </c>
      <c r="C172" s="656" t="s">
        <v>607</v>
      </c>
      <c r="D172" s="669">
        <v>4833</v>
      </c>
      <c r="E172" s="656" t="s">
        <v>960</v>
      </c>
      <c r="F172" s="645"/>
    </row>
    <row r="173" spans="2:5" ht="11.25">
      <c r="B173" s="675">
        <v>4806</v>
      </c>
      <c r="C173" s="656" t="s">
        <v>961</v>
      </c>
      <c r="D173" s="669">
        <v>4834</v>
      </c>
      <c r="E173" s="656" t="s">
        <v>338</v>
      </c>
    </row>
    <row r="174" spans="2:6" ht="11.25">
      <c r="B174" s="675">
        <v>4807</v>
      </c>
      <c r="C174" s="656" t="s">
        <v>962</v>
      </c>
      <c r="D174" s="674">
        <v>4835</v>
      </c>
      <c r="E174" s="656" t="s">
        <v>339</v>
      </c>
      <c r="F174" s="645"/>
    </row>
    <row r="175" spans="2:5" ht="11.25">
      <c r="B175" s="675">
        <v>4808</v>
      </c>
      <c r="C175" s="656" t="s">
        <v>865</v>
      </c>
      <c r="D175" s="674">
        <v>4840</v>
      </c>
      <c r="E175" s="656" t="s">
        <v>866</v>
      </c>
    </row>
    <row r="176" spans="2:5" ht="11.25">
      <c r="B176" s="675">
        <v>4809</v>
      </c>
      <c r="C176" s="656" t="s">
        <v>867</v>
      </c>
      <c r="D176" s="674">
        <v>4841</v>
      </c>
      <c r="E176" s="656" t="s">
        <v>868</v>
      </c>
    </row>
    <row r="177" spans="2:5" ht="11.25">
      <c r="B177" s="675">
        <v>4810</v>
      </c>
      <c r="C177" s="656" t="s">
        <v>608</v>
      </c>
      <c r="D177" s="674">
        <v>4842</v>
      </c>
      <c r="E177" s="660" t="s">
        <v>327</v>
      </c>
    </row>
    <row r="178" spans="2:5" ht="11.25">
      <c r="B178" s="675">
        <v>4811</v>
      </c>
      <c r="C178" s="656" t="s">
        <v>869</v>
      </c>
      <c r="D178" s="674">
        <v>4843</v>
      </c>
      <c r="E178" s="656" t="s">
        <v>328</v>
      </c>
    </row>
    <row r="179" spans="3:5" ht="11.25">
      <c r="C179" s="691" t="s">
        <v>926</v>
      </c>
      <c r="D179" s="674">
        <v>4844</v>
      </c>
      <c r="E179" s="656" t="s">
        <v>610</v>
      </c>
    </row>
    <row r="180" spans="2:5" ht="11.25">
      <c r="B180" s="654">
        <v>4820</v>
      </c>
      <c r="C180" s="656" t="s">
        <v>230</v>
      </c>
      <c r="D180" s="674">
        <v>4845</v>
      </c>
      <c r="E180" s="644" t="s">
        <v>329</v>
      </c>
    </row>
    <row r="181" spans="2:5" ht="11.25">
      <c r="B181" s="654">
        <v>4821</v>
      </c>
      <c r="C181" s="656" t="s">
        <v>231</v>
      </c>
      <c r="D181" s="674">
        <v>4846</v>
      </c>
      <c r="E181" s="644" t="s">
        <v>823</v>
      </c>
    </row>
    <row r="182" spans="2:5" ht="11.25">
      <c r="B182" s="654">
        <v>4822</v>
      </c>
      <c r="C182" s="656" t="s">
        <v>232</v>
      </c>
      <c r="D182" s="674">
        <v>4849</v>
      </c>
      <c r="E182" s="656" t="s">
        <v>824</v>
      </c>
    </row>
    <row r="183" spans="2:6" ht="11.25">
      <c r="B183" s="654">
        <v>4823</v>
      </c>
      <c r="C183" s="656" t="s">
        <v>233</v>
      </c>
      <c r="F183" s="644" t="s">
        <v>938</v>
      </c>
    </row>
    <row r="184" spans="1:5" ht="11.25">
      <c r="A184" s="710" t="s">
        <v>939</v>
      </c>
      <c r="B184" s="711"/>
      <c r="C184" s="712"/>
      <c r="D184" s="713"/>
      <c r="E184" s="714"/>
    </row>
    <row r="185" spans="2:5" ht="11.25">
      <c r="B185" s="654">
        <v>4851</v>
      </c>
      <c r="C185" s="656" t="s">
        <v>330</v>
      </c>
      <c r="D185" s="674">
        <v>4855</v>
      </c>
      <c r="E185" s="656" t="s">
        <v>334</v>
      </c>
    </row>
    <row r="186" spans="2:5" ht="11.25">
      <c r="B186" s="654">
        <v>4852</v>
      </c>
      <c r="C186" s="656" t="s">
        <v>331</v>
      </c>
      <c r="D186" s="674">
        <v>4856</v>
      </c>
      <c r="E186" s="644" t="s">
        <v>335</v>
      </c>
    </row>
    <row r="187" spans="2:5" ht="11.25">
      <c r="B187" s="654">
        <v>4853</v>
      </c>
      <c r="C187" s="656" t="s">
        <v>332</v>
      </c>
      <c r="D187" s="674">
        <v>4859</v>
      </c>
      <c r="E187" s="644" t="s">
        <v>336</v>
      </c>
    </row>
    <row r="188" spans="1:6" ht="11.25">
      <c r="A188" s="689"/>
      <c r="B188" s="654">
        <v>4854</v>
      </c>
      <c r="C188" s="656" t="s">
        <v>333</v>
      </c>
      <c r="D188" s="674"/>
      <c r="E188" s="656"/>
      <c r="F188" s="644" t="s">
        <v>825</v>
      </c>
    </row>
    <row r="189" spans="1:6" ht="11.25">
      <c r="A189" s="710" t="s">
        <v>826</v>
      </c>
      <c r="B189" s="720"/>
      <c r="C189" s="712"/>
      <c r="D189" s="723"/>
      <c r="E189" s="712"/>
      <c r="F189" s="667"/>
    </row>
    <row r="190" spans="1:6" ht="11.25">
      <c r="A190" s="670"/>
      <c r="B190" s="675">
        <v>4871</v>
      </c>
      <c r="C190" s="656" t="s">
        <v>174</v>
      </c>
      <c r="D190" s="669">
        <v>4880</v>
      </c>
      <c r="E190" s="656" t="s">
        <v>827</v>
      </c>
      <c r="F190" s="667"/>
    </row>
    <row r="191" spans="1:6" ht="11.25">
      <c r="A191" s="670"/>
      <c r="B191" s="675">
        <v>4872</v>
      </c>
      <c r="C191" s="656" t="s">
        <v>175</v>
      </c>
      <c r="D191" s="641">
        <v>4881</v>
      </c>
      <c r="E191" s="656" t="s">
        <v>611</v>
      </c>
      <c r="F191" s="667"/>
    </row>
    <row r="192" spans="1:6" ht="11.25">
      <c r="A192" s="670"/>
      <c r="B192" s="675">
        <v>4873</v>
      </c>
      <c r="C192" s="656" t="s">
        <v>281</v>
      </c>
      <c r="D192" s="669">
        <v>4882</v>
      </c>
      <c r="E192" s="656" t="s">
        <v>612</v>
      </c>
      <c r="F192" s="667"/>
    </row>
    <row r="193" spans="1:6" ht="11.25">
      <c r="A193" s="670"/>
      <c r="B193" s="675">
        <v>4874</v>
      </c>
      <c r="C193" s="656" t="s">
        <v>828</v>
      </c>
      <c r="D193" s="641">
        <v>4889</v>
      </c>
      <c r="E193" s="644" t="s">
        <v>280</v>
      </c>
      <c r="F193" s="667"/>
    </row>
    <row r="194" spans="1:6" ht="11.25">
      <c r="A194" s="670"/>
      <c r="B194" s="675">
        <v>4875</v>
      </c>
      <c r="C194" s="656" t="s">
        <v>278</v>
      </c>
      <c r="F194" s="662" t="s">
        <v>829</v>
      </c>
    </row>
    <row r="195" spans="1:5" ht="11.25">
      <c r="A195" s="663" t="s">
        <v>830</v>
      </c>
      <c r="B195" s="664"/>
      <c r="C195" s="665"/>
      <c r="D195" s="692"/>
      <c r="E195" s="665"/>
    </row>
    <row r="196" spans="1:6" ht="11.25">
      <c r="A196" s="689"/>
      <c r="B196" s="654">
        <v>4891</v>
      </c>
      <c r="C196" s="656" t="s">
        <v>404</v>
      </c>
      <c r="D196" s="674">
        <v>4893</v>
      </c>
      <c r="E196" s="656" t="s">
        <v>137</v>
      </c>
      <c r="F196" s="644" t="s">
        <v>831</v>
      </c>
    </row>
    <row r="197" spans="1:6" ht="12" thickBot="1">
      <c r="A197" s="689"/>
      <c r="B197" s="654">
        <v>4892</v>
      </c>
      <c r="C197" s="656" t="s">
        <v>473</v>
      </c>
      <c r="D197" s="674">
        <v>4899</v>
      </c>
      <c r="E197" s="644" t="s">
        <v>138</v>
      </c>
      <c r="F197" s="666" t="s">
        <v>832</v>
      </c>
    </row>
    <row r="198" spans="1:5" ht="11.25">
      <c r="A198" s="686" t="s">
        <v>833</v>
      </c>
      <c r="B198" s="728"/>
      <c r="C198" s="687"/>
      <c r="D198" s="729"/>
      <c r="E198" s="688"/>
    </row>
    <row r="199" spans="1:5" ht="11.25">
      <c r="A199" s="710" t="s">
        <v>834</v>
      </c>
      <c r="B199" s="711"/>
      <c r="C199" s="712"/>
      <c r="D199" s="713"/>
      <c r="E199" s="714"/>
    </row>
    <row r="200" spans="2:5" ht="11.25">
      <c r="B200" s="654">
        <v>4901</v>
      </c>
      <c r="C200" s="656" t="s">
        <v>139</v>
      </c>
      <c r="D200" s="641">
        <v>4909</v>
      </c>
      <c r="E200" s="644" t="s">
        <v>198</v>
      </c>
    </row>
    <row r="201" spans="2:6" ht="11.25">
      <c r="B201" s="654">
        <v>4902</v>
      </c>
      <c r="C201" s="656" t="s">
        <v>140</v>
      </c>
      <c r="D201" s="674">
        <v>4910</v>
      </c>
      <c r="E201" s="652" t="s">
        <v>199</v>
      </c>
      <c r="F201" s="645"/>
    </row>
    <row r="202" spans="2:7" ht="11.25">
      <c r="B202" s="654">
        <v>4903</v>
      </c>
      <c r="C202" s="656" t="s">
        <v>141</v>
      </c>
      <c r="D202" s="641">
        <v>4911</v>
      </c>
      <c r="E202" s="644" t="s">
        <v>835</v>
      </c>
      <c r="G202" s="659"/>
    </row>
    <row r="203" spans="2:5" ht="11.25">
      <c r="B203" s="654">
        <v>4904</v>
      </c>
      <c r="C203" s="656" t="s">
        <v>25</v>
      </c>
      <c r="D203" s="674">
        <v>4912</v>
      </c>
      <c r="E203" s="644" t="s">
        <v>836</v>
      </c>
    </row>
    <row r="204" spans="2:5" ht="11.25">
      <c r="B204" s="654">
        <v>4905</v>
      </c>
      <c r="C204" s="656" t="s">
        <v>417</v>
      </c>
      <c r="D204" s="641">
        <v>4913</v>
      </c>
      <c r="E204" s="656" t="s">
        <v>254</v>
      </c>
    </row>
    <row r="205" spans="2:5" ht="11.25">
      <c r="B205" s="654">
        <v>4906</v>
      </c>
      <c r="C205" s="656" t="s">
        <v>837</v>
      </c>
      <c r="D205" s="674">
        <v>4914</v>
      </c>
      <c r="E205" s="656" t="s">
        <v>255</v>
      </c>
    </row>
    <row r="206" spans="2:5" ht="11.25">
      <c r="B206" s="654">
        <v>4907</v>
      </c>
      <c r="C206" s="644" t="s">
        <v>301</v>
      </c>
      <c r="D206" s="674">
        <v>4919</v>
      </c>
      <c r="E206" s="656" t="s">
        <v>78</v>
      </c>
    </row>
    <row r="207" spans="2:6" ht="11.25">
      <c r="B207" s="654">
        <v>4908</v>
      </c>
      <c r="C207" s="644" t="s">
        <v>838</v>
      </c>
      <c r="D207" s="674"/>
      <c r="E207" s="656"/>
      <c r="F207" s="644" t="s">
        <v>839</v>
      </c>
    </row>
    <row r="208" spans="1:5" ht="11.25">
      <c r="A208" s="710" t="s">
        <v>840</v>
      </c>
      <c r="B208" s="711"/>
      <c r="C208" s="712"/>
      <c r="D208" s="713"/>
      <c r="E208" s="714"/>
    </row>
    <row r="209" spans="2:5" ht="11.25">
      <c r="B209" s="654">
        <v>4931</v>
      </c>
      <c r="C209" s="656" t="s">
        <v>668</v>
      </c>
      <c r="D209" s="641">
        <v>4938</v>
      </c>
      <c r="E209" s="644" t="s">
        <v>420</v>
      </c>
    </row>
    <row r="210" spans="2:5" ht="11.25">
      <c r="B210" s="654">
        <v>4932</v>
      </c>
      <c r="C210" s="656" t="s">
        <v>669</v>
      </c>
      <c r="D210" s="641">
        <v>4939</v>
      </c>
      <c r="E210" s="644" t="s">
        <v>841</v>
      </c>
    </row>
    <row r="211" spans="2:6" ht="11.25">
      <c r="B211" s="654">
        <v>4933</v>
      </c>
      <c r="C211" s="656" t="s">
        <v>670</v>
      </c>
      <c r="D211" s="641">
        <v>4940</v>
      </c>
      <c r="E211" s="644" t="s">
        <v>943</v>
      </c>
      <c r="F211" s="645"/>
    </row>
    <row r="212" spans="2:5" ht="11.25">
      <c r="B212" s="654">
        <v>4934</v>
      </c>
      <c r="C212" s="656" t="s">
        <v>671</v>
      </c>
      <c r="D212" s="641">
        <v>4941</v>
      </c>
      <c r="E212" s="644" t="s">
        <v>944</v>
      </c>
    </row>
    <row r="213" spans="2:5" ht="11.25">
      <c r="B213" s="654">
        <v>4935</v>
      </c>
      <c r="C213" s="644" t="s">
        <v>549</v>
      </c>
      <c r="D213" s="641">
        <v>4942</v>
      </c>
      <c r="E213" s="656" t="s">
        <v>257</v>
      </c>
    </row>
    <row r="214" spans="2:5" ht="11.25">
      <c r="B214" s="654">
        <v>4936</v>
      </c>
      <c r="C214" s="656" t="s">
        <v>940</v>
      </c>
      <c r="D214" s="641">
        <v>4943</v>
      </c>
      <c r="E214" s="656" t="s">
        <v>258</v>
      </c>
    </row>
    <row r="215" spans="2:6" ht="11.25">
      <c r="B215" s="654">
        <v>4937</v>
      </c>
      <c r="C215" s="656" t="s">
        <v>419</v>
      </c>
      <c r="D215" s="641">
        <v>4949</v>
      </c>
      <c r="E215" s="656" t="s">
        <v>303</v>
      </c>
      <c r="F215" s="644" t="s">
        <v>945</v>
      </c>
    </row>
    <row r="216" spans="1:5" ht="11.25">
      <c r="A216" s="710" t="s">
        <v>941</v>
      </c>
      <c r="B216" s="711"/>
      <c r="C216" s="712"/>
      <c r="D216" s="713"/>
      <c r="E216" s="714"/>
    </row>
    <row r="217" spans="2:5" ht="11.25">
      <c r="B217" s="654">
        <v>4951</v>
      </c>
      <c r="C217" s="656" t="s">
        <v>942</v>
      </c>
      <c r="D217" s="674">
        <v>4956</v>
      </c>
      <c r="E217" s="656" t="s">
        <v>144</v>
      </c>
    </row>
    <row r="218" spans="2:5" ht="11.25">
      <c r="B218" s="654">
        <v>4952</v>
      </c>
      <c r="C218" s="656" t="s">
        <v>142</v>
      </c>
      <c r="D218" s="674">
        <v>4957</v>
      </c>
      <c r="E218" s="656" t="s">
        <v>145</v>
      </c>
    </row>
    <row r="219" spans="2:5" ht="11.25">
      <c r="B219" s="654">
        <v>4953</v>
      </c>
      <c r="C219" s="656" t="s">
        <v>274</v>
      </c>
      <c r="D219" s="674">
        <v>4958</v>
      </c>
      <c r="E219" s="644" t="s">
        <v>916</v>
      </c>
    </row>
    <row r="220" spans="2:6" ht="11.25">
      <c r="B220" s="654">
        <v>4954</v>
      </c>
      <c r="C220" s="660" t="s">
        <v>917</v>
      </c>
      <c r="D220" s="674">
        <v>4959</v>
      </c>
      <c r="E220" s="656" t="s">
        <v>277</v>
      </c>
      <c r="F220" s="662" t="s">
        <v>918</v>
      </c>
    </row>
    <row r="221" spans="2:6" ht="12" thickBot="1">
      <c r="B221" s="654">
        <v>4955</v>
      </c>
      <c r="C221" s="656" t="s">
        <v>143</v>
      </c>
      <c r="D221" s="674">
        <v>4969</v>
      </c>
      <c r="E221" s="656" t="s">
        <v>146</v>
      </c>
      <c r="F221" s="666" t="s">
        <v>919</v>
      </c>
    </row>
    <row r="222" spans="1:5" ht="11.25">
      <c r="A222" s="724" t="s">
        <v>920</v>
      </c>
      <c r="B222" s="725"/>
      <c r="C222" s="714"/>
      <c r="D222" s="713"/>
      <c r="E222" s="714"/>
    </row>
    <row r="223" spans="1:6" ht="11.25">
      <c r="A223" s="656"/>
      <c r="B223" s="693">
        <v>4970</v>
      </c>
      <c r="C223" s="644" t="s">
        <v>920</v>
      </c>
      <c r="F223" s="644" t="s">
        <v>921</v>
      </c>
    </row>
    <row r="224" spans="1:5" ht="11.25">
      <c r="A224" s="724" t="s">
        <v>888</v>
      </c>
      <c r="B224" s="725"/>
      <c r="C224" s="714"/>
      <c r="D224" s="713"/>
      <c r="E224" s="714"/>
    </row>
    <row r="225" spans="1:6" ht="11.25">
      <c r="A225" s="656"/>
      <c r="B225" s="681">
        <v>4980</v>
      </c>
      <c r="C225" s="644" t="s">
        <v>889</v>
      </c>
      <c r="F225" s="644" t="s">
        <v>922</v>
      </c>
    </row>
    <row r="226" spans="1:5" ht="11.25">
      <c r="A226" s="724" t="s">
        <v>225</v>
      </c>
      <c r="B226" s="726"/>
      <c r="C226" s="714"/>
      <c r="D226" s="713"/>
      <c r="E226" s="714"/>
    </row>
    <row r="227" spans="1:6" ht="11.25">
      <c r="A227" s="656"/>
      <c r="B227" s="693">
        <v>4990</v>
      </c>
      <c r="C227" s="656" t="s">
        <v>225</v>
      </c>
      <c r="F227" s="644" t="s">
        <v>890</v>
      </c>
    </row>
    <row r="228" spans="1:5" ht="12" thickBot="1">
      <c r="A228" s="727"/>
      <c r="B228" s="720"/>
      <c r="C228" s="712"/>
      <c r="D228" s="713"/>
      <c r="E228" s="714"/>
    </row>
    <row r="229" spans="5:6" ht="12" thickBot="1">
      <c r="E229" s="641" t="s">
        <v>891</v>
      </c>
      <c r="F229" s="694" t="s">
        <v>892</v>
      </c>
    </row>
    <row r="231" ht="11.25">
      <c r="B231" s="675"/>
    </row>
    <row r="232" ht="11.25">
      <c r="B232" s="675"/>
    </row>
    <row r="233" ht="11.25">
      <c r="B233" s="675"/>
    </row>
    <row r="256" spans="2:3" ht="11.25">
      <c r="B256" s="693"/>
      <c r="C256" s="644"/>
    </row>
    <row r="257" ht="11.25">
      <c r="C257" s="644"/>
    </row>
    <row r="261" ht="11.25">
      <c r="B261" s="693"/>
    </row>
    <row r="262" ht="11.25">
      <c r="B262" s="681"/>
    </row>
    <row r="263" spans="2:3" ht="11.25">
      <c r="B263" s="693"/>
      <c r="C263" s="644"/>
    </row>
    <row r="265" ht="11.25">
      <c r="B265" s="693"/>
    </row>
    <row r="266" ht="11.25">
      <c r="B266" s="693"/>
    </row>
    <row r="267" spans="2:3" ht="11.25">
      <c r="B267" s="693"/>
      <c r="C267" s="644"/>
    </row>
    <row r="268" spans="2:3" ht="11.25">
      <c r="B268" s="693"/>
      <c r="C268" s="644"/>
    </row>
    <row r="269" spans="2:3" ht="11.25">
      <c r="B269" s="693"/>
      <c r="C269" s="644"/>
    </row>
    <row r="270" ht="11.25">
      <c r="B270" s="693"/>
    </row>
  </sheetData>
  <sheetProtection/>
  <printOptions/>
  <pageMargins left="0.75" right="0.75" top="1" bottom="1" header="0.5" footer="0.5"/>
  <pageSetup fitToHeight="3" orientation="portrait" paperSize="10" scale="79"/>
  <rowBreaks count="2" manualBreakCount="2">
    <brk id="79" max="5" man="1"/>
    <brk id="15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sofbj6</cp:lastModifiedBy>
  <cp:lastPrinted>2011-12-05T21:30:22Z</cp:lastPrinted>
  <dcterms:created xsi:type="dcterms:W3CDTF">2006-03-20T13:15:56Z</dcterms:created>
  <dcterms:modified xsi:type="dcterms:W3CDTF">2012-09-27T11:59:28Z</dcterms:modified>
  <cp:category/>
  <cp:version/>
  <cp:contentType/>
  <cp:contentStatus/>
</cp:coreProperties>
</file>